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1385"/>
  </bookViews>
  <sheets>
    <sheet name="plasma" sheetId="1" r:id="rId1"/>
  </sheets>
  <definedNames>
    <definedName name="K1r">plasma!$G$2</definedName>
    <definedName name="k2r">plasma!$G$3</definedName>
    <definedName name="k3r">plasma!$G$4</definedName>
    <definedName name="k4r">plasma!$G$5</definedName>
    <definedName name="k5r">plasma!$G$6</definedName>
    <definedName name="k6r">plasma!$G$7</definedName>
    <definedName name="Vb">plasma!$G$8</definedName>
  </definedNames>
  <calcPr calcId="145621"/>
</workbook>
</file>

<file path=xl/calcChain.xml><?xml version="1.0" encoding="utf-8"?>
<calcChain xmlns="http://schemas.openxmlformats.org/spreadsheetml/2006/main">
  <c r="F15" i="1" l="1"/>
  <c r="L15" i="1" l="1"/>
  <c r="G15" i="1" s="1"/>
  <c r="I14" i="1" l="1"/>
  <c r="J171" i="1" l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K14" i="1" s="1"/>
  <c r="D15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D16" i="1" l="1"/>
  <c r="D17" i="1" l="1"/>
  <c r="D18" i="1" l="1"/>
  <c r="D19" i="1" l="1"/>
  <c r="D20" i="1" l="1"/>
  <c r="D21" i="1" l="1"/>
  <c r="D22" i="1" l="1"/>
  <c r="D23" i="1" l="1"/>
  <c r="D24" i="1" l="1"/>
  <c r="D25" i="1" l="1"/>
  <c r="D26" i="1" l="1"/>
  <c r="D27" i="1" l="1"/>
  <c r="D28" i="1" l="1"/>
  <c r="D29" i="1" l="1"/>
  <c r="D30" i="1" l="1"/>
  <c r="D31" i="1" l="1"/>
  <c r="D32" i="1" l="1"/>
  <c r="D33" i="1" l="1"/>
  <c r="D34" i="1" l="1"/>
  <c r="D35" i="1" l="1"/>
  <c r="D36" i="1" l="1"/>
  <c r="D37" i="1" l="1"/>
  <c r="D38" i="1" l="1"/>
  <c r="D39" i="1" l="1"/>
  <c r="D40" i="1" l="1"/>
  <c r="D41" i="1" l="1"/>
  <c r="D42" i="1" l="1"/>
  <c r="D43" i="1" l="1"/>
  <c r="D44" i="1" l="1"/>
  <c r="D45" i="1" l="1"/>
  <c r="D46" i="1" l="1"/>
  <c r="D47" i="1" l="1"/>
  <c r="D48" i="1" l="1"/>
  <c r="D49" i="1" l="1"/>
  <c r="D50" i="1" l="1"/>
  <c r="D51" i="1" l="1"/>
  <c r="D52" i="1" l="1"/>
  <c r="D53" i="1" l="1"/>
  <c r="D54" i="1" l="1"/>
  <c r="D55" i="1" l="1"/>
  <c r="D56" i="1" l="1"/>
  <c r="D57" i="1" l="1"/>
  <c r="D58" i="1" l="1"/>
  <c r="D59" i="1" l="1"/>
  <c r="D60" i="1" l="1"/>
  <c r="D61" i="1" l="1"/>
  <c r="D62" i="1" l="1"/>
  <c r="D63" i="1" l="1"/>
  <c r="D64" i="1" l="1"/>
  <c r="D65" i="1" l="1"/>
  <c r="D66" i="1" l="1"/>
  <c r="D67" i="1" l="1"/>
  <c r="D68" i="1" l="1"/>
  <c r="D69" i="1" l="1"/>
  <c r="D70" i="1" l="1"/>
  <c r="D71" i="1" l="1"/>
  <c r="D72" i="1" l="1"/>
  <c r="D73" i="1" l="1"/>
  <c r="D74" i="1" l="1"/>
  <c r="D75" i="1" l="1"/>
  <c r="D76" i="1" l="1"/>
  <c r="D77" i="1" l="1"/>
  <c r="D78" i="1" l="1"/>
  <c r="D79" i="1" l="1"/>
  <c r="D80" i="1" l="1"/>
  <c r="D81" i="1" l="1"/>
  <c r="D82" i="1" l="1"/>
  <c r="D83" i="1" l="1"/>
  <c r="D84" i="1" l="1"/>
  <c r="D85" i="1" l="1"/>
  <c r="D86" i="1" l="1"/>
  <c r="D87" i="1" l="1"/>
  <c r="D88" i="1" l="1"/>
  <c r="D89" i="1" l="1"/>
  <c r="D90" i="1" l="1"/>
  <c r="D91" i="1" l="1"/>
  <c r="D92" i="1" l="1"/>
  <c r="D93" i="1" l="1"/>
  <c r="D94" i="1" l="1"/>
  <c r="D95" i="1" l="1"/>
  <c r="D96" i="1" l="1"/>
  <c r="D97" i="1" l="1"/>
  <c r="D98" i="1" l="1"/>
  <c r="D99" i="1" l="1"/>
  <c r="D100" i="1" l="1"/>
  <c r="D101" i="1" l="1"/>
  <c r="D102" i="1" l="1"/>
  <c r="D103" i="1" l="1"/>
  <c r="D104" i="1" l="1"/>
  <c r="D105" i="1" l="1"/>
  <c r="D106" i="1" l="1"/>
  <c r="D107" i="1" l="1"/>
  <c r="D108" i="1" l="1"/>
  <c r="D109" i="1" l="1"/>
  <c r="D110" i="1" l="1"/>
  <c r="D111" i="1" l="1"/>
  <c r="D112" i="1" l="1"/>
  <c r="D113" i="1" l="1"/>
  <c r="D114" i="1" l="1"/>
  <c r="D115" i="1" l="1"/>
  <c r="D116" i="1" l="1"/>
  <c r="D117" i="1" l="1"/>
  <c r="D118" i="1" l="1"/>
  <c r="D119" i="1" l="1"/>
  <c r="D120" i="1" l="1"/>
  <c r="D121" i="1" l="1"/>
  <c r="D122" i="1" l="1"/>
  <c r="D123" i="1" l="1"/>
  <c r="D124" i="1" l="1"/>
  <c r="D125" i="1" l="1"/>
  <c r="D126" i="1" l="1"/>
  <c r="D127" i="1" l="1"/>
  <c r="D128" i="1" l="1"/>
  <c r="D129" i="1" l="1"/>
  <c r="D130" i="1" l="1"/>
  <c r="D131" i="1" l="1"/>
  <c r="D132" i="1" l="1"/>
  <c r="D133" i="1" l="1"/>
  <c r="D134" i="1" l="1"/>
  <c r="D135" i="1" l="1"/>
  <c r="D136" i="1" l="1"/>
  <c r="D137" i="1" l="1"/>
  <c r="D138" i="1" l="1"/>
  <c r="D139" i="1" l="1"/>
  <c r="D140" i="1" l="1"/>
  <c r="D141" i="1" l="1"/>
  <c r="D142" i="1" l="1"/>
  <c r="D143" i="1" l="1"/>
  <c r="D144" i="1" l="1"/>
  <c r="D145" i="1" l="1"/>
  <c r="D146" i="1" l="1"/>
  <c r="D147" i="1" l="1"/>
  <c r="D148" i="1" l="1"/>
  <c r="D149" i="1" l="1"/>
  <c r="D150" i="1" l="1"/>
  <c r="D151" i="1" l="1"/>
  <c r="D152" i="1" l="1"/>
  <c r="D153" i="1" l="1"/>
  <c r="D154" i="1" l="1"/>
  <c r="D155" i="1" l="1"/>
  <c r="D156" i="1" l="1"/>
  <c r="D157" i="1" l="1"/>
  <c r="D158" i="1" l="1"/>
  <c r="D159" i="1" l="1"/>
  <c r="D160" i="1" l="1"/>
  <c r="D161" i="1" l="1"/>
  <c r="D162" i="1" l="1"/>
  <c r="D163" i="1" l="1"/>
  <c r="D164" i="1" l="1"/>
  <c r="D165" i="1" l="1"/>
  <c r="D166" i="1" l="1"/>
  <c r="D167" i="1" l="1"/>
  <c r="D168" i="1" l="1"/>
  <c r="D169" i="1" l="1"/>
  <c r="D170" i="1" l="1"/>
  <c r="D171" i="1" l="1"/>
  <c r="M15" i="1"/>
  <c r="H15" i="1" l="1"/>
  <c r="I15" i="1" l="1"/>
  <c r="K15" i="1" s="1"/>
  <c r="N15" i="1"/>
  <c r="F16" i="1" s="1"/>
  <c r="L16" i="1" s="1"/>
  <c r="G16" i="1" s="1"/>
  <c r="M16" i="1" s="1"/>
  <c r="H16" i="1" s="1"/>
  <c r="I16" i="1" l="1"/>
  <c r="K16" i="1" s="1"/>
  <c r="F17" i="1"/>
  <c r="N16" i="1"/>
  <c r="L17" i="1" l="1"/>
  <c r="G17" i="1" s="1"/>
  <c r="M17" i="1" l="1"/>
  <c r="H17" i="1" l="1"/>
  <c r="N17" i="1" l="1"/>
  <c r="F18" i="1" s="1"/>
  <c r="L18" i="1" s="1"/>
  <c r="G18" i="1" s="1"/>
  <c r="I17" i="1"/>
  <c r="K17" i="1" s="1"/>
  <c r="M18" i="1" l="1"/>
  <c r="H18" i="1" l="1"/>
  <c r="N18" i="1" l="1"/>
  <c r="F19" i="1" s="1"/>
  <c r="L19" i="1" s="1"/>
  <c r="G19" i="1" s="1"/>
  <c r="M19" i="1" s="1"/>
  <c r="I18" i="1"/>
  <c r="K18" i="1" s="1"/>
  <c r="H19" i="1" l="1"/>
  <c r="N19" i="1" s="1"/>
  <c r="F20" i="1" s="1"/>
  <c r="L20" i="1" s="1"/>
  <c r="G20" i="1" s="1"/>
  <c r="I19" i="1" l="1"/>
  <c r="K19" i="1" s="1"/>
  <c r="M20" i="1" l="1"/>
  <c r="H20" i="1" l="1"/>
  <c r="N20" i="1" l="1"/>
  <c r="F21" i="1" s="1"/>
  <c r="L21" i="1" s="1"/>
  <c r="G21" i="1" s="1"/>
  <c r="M21" i="1" s="1"/>
  <c r="H21" i="1" s="1"/>
  <c r="N21" i="1" s="1"/>
  <c r="I20" i="1"/>
  <c r="K20" i="1" s="1"/>
  <c r="I21" i="1" l="1"/>
  <c r="K21" i="1" s="1"/>
  <c r="F22" i="1"/>
  <c r="L22" i="1" s="1"/>
  <c r="G22" i="1" s="1"/>
  <c r="M22" i="1" l="1"/>
  <c r="H22" i="1" l="1"/>
  <c r="N22" i="1" l="1"/>
  <c r="F23" i="1" s="1"/>
  <c r="L23" i="1" s="1"/>
  <c r="G23" i="1" s="1"/>
  <c r="I22" i="1"/>
  <c r="K22" i="1" s="1"/>
  <c r="M23" i="1" l="1"/>
  <c r="H23" i="1" l="1"/>
  <c r="N23" i="1" l="1"/>
  <c r="F24" i="1" s="1"/>
  <c r="L24" i="1" s="1"/>
  <c r="G24" i="1" s="1"/>
  <c r="M24" i="1" s="1"/>
  <c r="I23" i="1"/>
  <c r="K23" i="1" s="1"/>
  <c r="H24" i="1" l="1"/>
  <c r="N24" i="1" s="1"/>
  <c r="F25" i="1" s="1"/>
  <c r="L25" i="1" s="1"/>
  <c r="G25" i="1" s="1"/>
  <c r="I24" i="1" l="1"/>
  <c r="K24" i="1" s="1"/>
  <c r="M25" i="1"/>
  <c r="H25" i="1" l="1"/>
  <c r="N25" i="1" l="1"/>
  <c r="F26" i="1" s="1"/>
  <c r="L26" i="1" s="1"/>
  <c r="G26" i="1" s="1"/>
  <c r="M26" i="1" s="1"/>
  <c r="H26" i="1" s="1"/>
  <c r="N26" i="1" s="1"/>
  <c r="I25" i="1"/>
  <c r="K25" i="1" s="1"/>
  <c r="I26" i="1" l="1"/>
  <c r="K26" i="1" s="1"/>
  <c r="F27" i="1"/>
  <c r="L27" i="1" s="1"/>
  <c r="G27" i="1" s="1"/>
  <c r="M27" i="1" l="1"/>
  <c r="H27" i="1" l="1"/>
  <c r="N27" i="1" l="1"/>
  <c r="F28" i="1" s="1"/>
  <c r="L28" i="1" s="1"/>
  <c r="G28" i="1" s="1"/>
  <c r="I27" i="1"/>
  <c r="K27" i="1" s="1"/>
  <c r="M28" i="1" l="1"/>
  <c r="H28" i="1" l="1"/>
  <c r="N28" i="1" l="1"/>
  <c r="F29" i="1" s="1"/>
  <c r="L29" i="1" s="1"/>
  <c r="G29" i="1" s="1"/>
  <c r="I28" i="1"/>
  <c r="K28" i="1" s="1"/>
  <c r="M29" i="1" l="1"/>
  <c r="H29" i="1" l="1"/>
  <c r="N29" i="1" l="1"/>
  <c r="F30" i="1" s="1"/>
  <c r="L30" i="1" s="1"/>
  <c r="G30" i="1" s="1"/>
  <c r="I29" i="1"/>
  <c r="K29" i="1" s="1"/>
  <c r="M30" i="1" l="1"/>
  <c r="H30" i="1" l="1"/>
  <c r="N30" i="1" l="1"/>
  <c r="F31" i="1" s="1"/>
  <c r="L31" i="1" s="1"/>
  <c r="G31" i="1" s="1"/>
  <c r="I30" i="1"/>
  <c r="K30" i="1" s="1"/>
  <c r="M31" i="1" l="1"/>
  <c r="H31" i="1" l="1"/>
  <c r="N31" i="1" l="1"/>
  <c r="F32" i="1" s="1"/>
  <c r="L32" i="1" s="1"/>
  <c r="G32" i="1" s="1"/>
  <c r="I31" i="1"/>
  <c r="K31" i="1" s="1"/>
  <c r="M32" i="1" l="1"/>
  <c r="H32" i="1" l="1"/>
  <c r="N32" i="1" l="1"/>
  <c r="F33" i="1" s="1"/>
  <c r="L33" i="1" s="1"/>
  <c r="G33" i="1" s="1"/>
  <c r="I32" i="1"/>
  <c r="K32" i="1" s="1"/>
  <c r="M33" i="1" l="1"/>
  <c r="H33" i="1" l="1"/>
  <c r="N33" i="1" l="1"/>
  <c r="F34" i="1" s="1"/>
  <c r="L34" i="1" s="1"/>
  <c r="G34" i="1" s="1"/>
  <c r="I33" i="1"/>
  <c r="K33" i="1" s="1"/>
  <c r="M34" i="1" l="1"/>
  <c r="H34" i="1" l="1"/>
  <c r="N34" i="1" l="1"/>
  <c r="F35" i="1" s="1"/>
  <c r="L35" i="1" s="1"/>
  <c r="G35" i="1" s="1"/>
  <c r="I34" i="1"/>
  <c r="K34" i="1" s="1"/>
  <c r="M35" i="1" l="1"/>
  <c r="H35" i="1" l="1"/>
  <c r="N35" i="1" l="1"/>
  <c r="F36" i="1" s="1"/>
  <c r="L36" i="1" s="1"/>
  <c r="G36" i="1" s="1"/>
  <c r="I35" i="1"/>
  <c r="K35" i="1" s="1"/>
  <c r="M36" i="1" l="1"/>
  <c r="H36" i="1" l="1"/>
  <c r="N36" i="1" l="1"/>
  <c r="F37" i="1" s="1"/>
  <c r="L37" i="1" s="1"/>
  <c r="G37" i="1" s="1"/>
  <c r="I36" i="1"/>
  <c r="K36" i="1" s="1"/>
  <c r="M37" i="1" l="1"/>
  <c r="H37" i="1" l="1"/>
  <c r="N37" i="1" l="1"/>
  <c r="F38" i="1" s="1"/>
  <c r="L38" i="1" s="1"/>
  <c r="G38" i="1" s="1"/>
  <c r="I37" i="1"/>
  <c r="K37" i="1" s="1"/>
  <c r="M38" i="1" l="1"/>
  <c r="H38" i="1" l="1"/>
  <c r="N38" i="1" l="1"/>
  <c r="F39" i="1" s="1"/>
  <c r="L39" i="1" s="1"/>
  <c r="G39" i="1" s="1"/>
  <c r="I38" i="1"/>
  <c r="K38" i="1" s="1"/>
  <c r="M39" i="1" l="1"/>
  <c r="H39" i="1" l="1"/>
  <c r="N39" i="1" l="1"/>
  <c r="F40" i="1" s="1"/>
  <c r="L40" i="1" s="1"/>
  <c r="G40" i="1" s="1"/>
  <c r="M40" i="1" s="1"/>
  <c r="H40" i="1" s="1"/>
  <c r="N40" i="1" s="1"/>
  <c r="I39" i="1"/>
  <c r="K39" i="1" s="1"/>
  <c r="I40" i="1" l="1"/>
  <c r="K40" i="1" s="1"/>
  <c r="F41" i="1"/>
  <c r="L41" i="1" s="1"/>
  <c r="G41" i="1" s="1"/>
  <c r="M41" i="1" l="1"/>
  <c r="H41" i="1" l="1"/>
  <c r="N41" i="1" l="1"/>
  <c r="F42" i="1" s="1"/>
  <c r="L42" i="1" s="1"/>
  <c r="G42" i="1" s="1"/>
  <c r="M42" i="1" s="1"/>
  <c r="H42" i="1" s="1"/>
  <c r="N42" i="1" s="1"/>
  <c r="I41" i="1"/>
  <c r="K41" i="1" s="1"/>
  <c r="I42" i="1" l="1"/>
  <c r="K42" i="1" s="1"/>
  <c r="F43" i="1"/>
  <c r="L43" i="1" s="1"/>
  <c r="G43" i="1" s="1"/>
  <c r="M43" i="1" l="1"/>
  <c r="H43" i="1" l="1"/>
  <c r="N43" i="1" l="1"/>
  <c r="F44" i="1" s="1"/>
  <c r="L44" i="1" s="1"/>
  <c r="G44" i="1" s="1"/>
  <c r="M44" i="1" s="1"/>
  <c r="H44" i="1" s="1"/>
  <c r="N44" i="1" s="1"/>
  <c r="I43" i="1"/>
  <c r="K43" i="1" s="1"/>
  <c r="I44" i="1" l="1"/>
  <c r="K44" i="1" s="1"/>
  <c r="F45" i="1"/>
  <c r="L45" i="1" s="1"/>
  <c r="G45" i="1" s="1"/>
  <c r="M45" i="1" l="1"/>
  <c r="H45" i="1" l="1"/>
  <c r="N45" i="1" l="1"/>
  <c r="F46" i="1" s="1"/>
  <c r="L46" i="1" s="1"/>
  <c r="G46" i="1" s="1"/>
  <c r="M46" i="1" s="1"/>
  <c r="I45" i="1"/>
  <c r="K45" i="1" s="1"/>
  <c r="H46" i="1" l="1"/>
  <c r="N46" i="1" s="1"/>
  <c r="F47" i="1" s="1"/>
  <c r="L47" i="1" s="1"/>
  <c r="G47" i="1" s="1"/>
  <c r="I46" i="1" l="1"/>
  <c r="K46" i="1" s="1"/>
  <c r="M47" i="1" l="1"/>
  <c r="H47" i="1" l="1"/>
  <c r="N47" i="1" l="1"/>
  <c r="F48" i="1" s="1"/>
  <c r="L48" i="1" s="1"/>
  <c r="G48" i="1" s="1"/>
  <c r="M48" i="1" s="1"/>
  <c r="H48" i="1" s="1"/>
  <c r="N48" i="1" s="1"/>
  <c r="I47" i="1"/>
  <c r="K47" i="1" s="1"/>
  <c r="I48" i="1" l="1"/>
  <c r="K48" i="1" s="1"/>
  <c r="F49" i="1"/>
  <c r="L49" i="1" s="1"/>
  <c r="G49" i="1" s="1"/>
  <c r="M49" i="1" l="1"/>
  <c r="H49" i="1" l="1"/>
  <c r="N49" i="1" l="1"/>
  <c r="F50" i="1" s="1"/>
  <c r="L50" i="1" s="1"/>
  <c r="G50" i="1" s="1"/>
  <c r="M50" i="1" s="1"/>
  <c r="I49" i="1"/>
  <c r="K49" i="1" s="1"/>
  <c r="H50" i="1" l="1"/>
  <c r="N50" i="1" s="1"/>
  <c r="F51" i="1" s="1"/>
  <c r="L51" i="1" s="1"/>
  <c r="G51" i="1" s="1"/>
  <c r="I50" i="1" l="1"/>
  <c r="K50" i="1" s="1"/>
  <c r="M51" i="1" l="1"/>
  <c r="H51" i="1" l="1"/>
  <c r="N51" i="1" l="1"/>
  <c r="F52" i="1" s="1"/>
  <c r="L52" i="1" s="1"/>
  <c r="G52" i="1" s="1"/>
  <c r="M52" i="1" s="1"/>
  <c r="I51" i="1"/>
  <c r="K51" i="1" s="1"/>
  <c r="H52" i="1" l="1"/>
  <c r="N52" i="1" s="1"/>
  <c r="F53" i="1" s="1"/>
  <c r="L53" i="1" s="1"/>
  <c r="G53" i="1" s="1"/>
  <c r="I52" i="1" l="1"/>
  <c r="K52" i="1" s="1"/>
  <c r="M53" i="1" l="1"/>
  <c r="H53" i="1" l="1"/>
  <c r="N53" i="1" l="1"/>
  <c r="F54" i="1" s="1"/>
  <c r="L54" i="1" s="1"/>
  <c r="G54" i="1" s="1"/>
  <c r="I53" i="1"/>
  <c r="K53" i="1" s="1"/>
  <c r="M54" i="1" l="1"/>
  <c r="H54" i="1" l="1"/>
  <c r="N54" i="1" l="1"/>
  <c r="F55" i="1" s="1"/>
  <c r="L55" i="1" s="1"/>
  <c r="G55" i="1" s="1"/>
  <c r="I54" i="1"/>
  <c r="K54" i="1" s="1"/>
  <c r="M55" i="1" l="1"/>
  <c r="H55" i="1" l="1"/>
  <c r="N55" i="1" l="1"/>
  <c r="F56" i="1" s="1"/>
  <c r="L56" i="1" s="1"/>
  <c r="G56" i="1" s="1"/>
  <c r="M56" i="1" s="1"/>
  <c r="I55" i="1"/>
  <c r="K55" i="1" s="1"/>
  <c r="F57" i="1" l="1"/>
  <c r="L57" i="1" s="1"/>
  <c r="G57" i="1" s="1"/>
  <c r="H56" i="1"/>
  <c r="N56" i="1" s="1"/>
  <c r="I56" i="1" l="1"/>
  <c r="K56" i="1" s="1"/>
  <c r="M57" i="1" l="1"/>
  <c r="H57" i="1" l="1"/>
  <c r="N57" i="1" l="1"/>
  <c r="F58" i="1" s="1"/>
  <c r="L58" i="1" s="1"/>
  <c r="G58" i="1" s="1"/>
  <c r="I57" i="1"/>
  <c r="K57" i="1" s="1"/>
  <c r="M58" i="1" l="1"/>
  <c r="H58" i="1" l="1"/>
  <c r="N58" i="1" l="1"/>
  <c r="F59" i="1" s="1"/>
  <c r="L59" i="1" s="1"/>
  <c r="G59" i="1" s="1"/>
  <c r="I58" i="1"/>
  <c r="K58" i="1" s="1"/>
  <c r="M59" i="1" l="1"/>
  <c r="H59" i="1" l="1"/>
  <c r="N59" i="1" l="1"/>
  <c r="F60" i="1" s="1"/>
  <c r="L60" i="1" s="1"/>
  <c r="G60" i="1" s="1"/>
  <c r="M60" i="1" s="1"/>
  <c r="I59" i="1"/>
  <c r="K59" i="1" s="1"/>
  <c r="H60" i="1" l="1"/>
  <c r="N60" i="1" s="1"/>
  <c r="F61" i="1" s="1"/>
  <c r="L61" i="1" s="1"/>
  <c r="G61" i="1" s="1"/>
  <c r="I60" i="1" l="1"/>
  <c r="K60" i="1" s="1"/>
  <c r="M61" i="1" l="1"/>
  <c r="H61" i="1" l="1"/>
  <c r="N61" i="1" l="1"/>
  <c r="F62" i="1" s="1"/>
  <c r="L62" i="1" s="1"/>
  <c r="G62" i="1" s="1"/>
  <c r="I61" i="1"/>
  <c r="K61" i="1" s="1"/>
  <c r="M62" i="1" l="1"/>
  <c r="H62" i="1" l="1"/>
  <c r="N62" i="1" l="1"/>
  <c r="F63" i="1" s="1"/>
  <c r="L63" i="1" s="1"/>
  <c r="G63" i="1" s="1"/>
  <c r="I62" i="1"/>
  <c r="K62" i="1" s="1"/>
  <c r="M63" i="1" l="1"/>
  <c r="H63" i="1" l="1"/>
  <c r="N63" i="1" l="1"/>
  <c r="F64" i="1" s="1"/>
  <c r="L64" i="1" s="1"/>
  <c r="G64" i="1" s="1"/>
  <c r="I63" i="1"/>
  <c r="K63" i="1" s="1"/>
  <c r="M64" i="1" l="1"/>
  <c r="H64" i="1" l="1"/>
  <c r="N64" i="1" l="1"/>
  <c r="F65" i="1" s="1"/>
  <c r="L65" i="1" s="1"/>
  <c r="G65" i="1" s="1"/>
  <c r="I64" i="1"/>
  <c r="K64" i="1" s="1"/>
  <c r="M65" i="1" l="1"/>
  <c r="H65" i="1" l="1"/>
  <c r="N65" i="1" l="1"/>
  <c r="F66" i="1" s="1"/>
  <c r="L66" i="1" s="1"/>
  <c r="G66" i="1" s="1"/>
  <c r="I65" i="1"/>
  <c r="K65" i="1" s="1"/>
  <c r="M66" i="1" l="1"/>
  <c r="H66" i="1" l="1"/>
  <c r="N66" i="1" l="1"/>
  <c r="F67" i="1" s="1"/>
  <c r="L67" i="1" s="1"/>
  <c r="G67" i="1" s="1"/>
  <c r="I66" i="1"/>
  <c r="K66" i="1" s="1"/>
  <c r="M67" i="1" l="1"/>
  <c r="H67" i="1" l="1"/>
  <c r="N67" i="1" l="1"/>
  <c r="F68" i="1" s="1"/>
  <c r="L68" i="1" s="1"/>
  <c r="G68" i="1" s="1"/>
  <c r="M68" i="1" s="1"/>
  <c r="I67" i="1"/>
  <c r="K67" i="1" s="1"/>
  <c r="H68" i="1" l="1"/>
  <c r="N68" i="1" s="1"/>
  <c r="F69" i="1" s="1"/>
  <c r="L69" i="1" s="1"/>
  <c r="G69" i="1" s="1"/>
  <c r="I68" i="1" l="1"/>
  <c r="K68" i="1" s="1"/>
  <c r="M69" i="1" l="1"/>
  <c r="H69" i="1" l="1"/>
  <c r="N69" i="1" l="1"/>
  <c r="F70" i="1" s="1"/>
  <c r="L70" i="1" s="1"/>
  <c r="G70" i="1" s="1"/>
  <c r="I69" i="1"/>
  <c r="K69" i="1" s="1"/>
  <c r="M70" i="1" l="1"/>
  <c r="H70" i="1" l="1"/>
  <c r="N70" i="1" l="1"/>
  <c r="F71" i="1" s="1"/>
  <c r="L71" i="1" s="1"/>
  <c r="G71" i="1" s="1"/>
  <c r="I70" i="1"/>
  <c r="K70" i="1" s="1"/>
  <c r="M71" i="1" l="1"/>
  <c r="H71" i="1" l="1"/>
  <c r="N71" i="1" l="1"/>
  <c r="F72" i="1" s="1"/>
  <c r="L72" i="1" s="1"/>
  <c r="G72" i="1" s="1"/>
  <c r="M72" i="1" s="1"/>
  <c r="I71" i="1"/>
  <c r="K71" i="1" s="1"/>
  <c r="H72" i="1" l="1"/>
  <c r="N72" i="1" s="1"/>
  <c r="F73" i="1" s="1"/>
  <c r="L73" i="1" s="1"/>
  <c r="G73" i="1" s="1"/>
  <c r="I72" i="1" l="1"/>
  <c r="K72" i="1" s="1"/>
  <c r="M73" i="1" l="1"/>
  <c r="H73" i="1" l="1"/>
  <c r="N73" i="1" l="1"/>
  <c r="F74" i="1" s="1"/>
  <c r="L74" i="1" s="1"/>
  <c r="G74" i="1" s="1"/>
  <c r="I73" i="1"/>
  <c r="K73" i="1" s="1"/>
  <c r="M74" i="1" l="1"/>
  <c r="H74" i="1" l="1"/>
  <c r="N74" i="1" l="1"/>
  <c r="F75" i="1" s="1"/>
  <c r="L75" i="1" s="1"/>
  <c r="G75" i="1" s="1"/>
  <c r="I74" i="1"/>
  <c r="K74" i="1" s="1"/>
  <c r="M75" i="1" l="1"/>
  <c r="H75" i="1" l="1"/>
  <c r="N75" i="1" l="1"/>
  <c r="F76" i="1" s="1"/>
  <c r="L76" i="1" s="1"/>
  <c r="G76" i="1" s="1"/>
  <c r="I75" i="1"/>
  <c r="K75" i="1" s="1"/>
  <c r="M76" i="1" l="1"/>
  <c r="H76" i="1" l="1"/>
  <c r="N76" i="1" l="1"/>
  <c r="F77" i="1" s="1"/>
  <c r="L77" i="1" s="1"/>
  <c r="G77" i="1" s="1"/>
  <c r="I76" i="1"/>
  <c r="K76" i="1" s="1"/>
  <c r="M77" i="1" l="1"/>
  <c r="H77" i="1" l="1"/>
  <c r="N77" i="1" l="1"/>
  <c r="F78" i="1" s="1"/>
  <c r="L78" i="1" s="1"/>
  <c r="G78" i="1" s="1"/>
  <c r="I77" i="1"/>
  <c r="K77" i="1" s="1"/>
  <c r="M78" i="1" l="1"/>
  <c r="H78" i="1" l="1"/>
  <c r="N78" i="1" l="1"/>
  <c r="F79" i="1" s="1"/>
  <c r="L79" i="1" s="1"/>
  <c r="G79" i="1" s="1"/>
  <c r="I78" i="1"/>
  <c r="K78" i="1" s="1"/>
  <c r="M79" i="1" l="1"/>
  <c r="H79" i="1" l="1"/>
  <c r="N79" i="1" l="1"/>
  <c r="F80" i="1" s="1"/>
  <c r="L80" i="1" s="1"/>
  <c r="G80" i="1" s="1"/>
  <c r="I79" i="1"/>
  <c r="K79" i="1" s="1"/>
  <c r="M80" i="1" l="1"/>
  <c r="H80" i="1" l="1"/>
  <c r="N80" i="1" l="1"/>
  <c r="F81" i="1" s="1"/>
  <c r="L81" i="1" s="1"/>
  <c r="G81" i="1" s="1"/>
  <c r="I80" i="1"/>
  <c r="K80" i="1" s="1"/>
  <c r="M81" i="1" l="1"/>
  <c r="H81" i="1" l="1"/>
  <c r="N81" i="1" l="1"/>
  <c r="F82" i="1" s="1"/>
  <c r="L82" i="1" s="1"/>
  <c r="G82" i="1" s="1"/>
  <c r="I81" i="1"/>
  <c r="K81" i="1" s="1"/>
  <c r="M82" i="1" l="1"/>
  <c r="H82" i="1" l="1"/>
  <c r="N82" i="1" l="1"/>
  <c r="F83" i="1" s="1"/>
  <c r="L83" i="1" s="1"/>
  <c r="G83" i="1" s="1"/>
  <c r="I82" i="1"/>
  <c r="K82" i="1" s="1"/>
  <c r="M83" i="1" l="1"/>
  <c r="H83" i="1" l="1"/>
  <c r="N83" i="1" l="1"/>
  <c r="F84" i="1" s="1"/>
  <c r="L84" i="1" s="1"/>
  <c r="G84" i="1" s="1"/>
  <c r="M84" i="1" s="1"/>
  <c r="I83" i="1"/>
  <c r="K83" i="1" s="1"/>
  <c r="H84" i="1" l="1"/>
  <c r="N84" i="1" s="1"/>
  <c r="F85" i="1" s="1"/>
  <c r="L85" i="1" s="1"/>
  <c r="G85" i="1" s="1"/>
  <c r="I84" i="1" l="1"/>
  <c r="K84" i="1" s="1"/>
  <c r="M85" i="1" l="1"/>
  <c r="H85" i="1" l="1"/>
  <c r="N85" i="1" l="1"/>
  <c r="F86" i="1" s="1"/>
  <c r="L86" i="1" s="1"/>
  <c r="G86" i="1" s="1"/>
  <c r="I85" i="1"/>
  <c r="K85" i="1" s="1"/>
  <c r="M86" i="1" l="1"/>
  <c r="H86" i="1" l="1"/>
  <c r="N86" i="1" l="1"/>
  <c r="F87" i="1" s="1"/>
  <c r="L87" i="1" s="1"/>
  <c r="G87" i="1" s="1"/>
  <c r="I86" i="1"/>
  <c r="K86" i="1" s="1"/>
  <c r="M87" i="1" l="1"/>
  <c r="H87" i="1" l="1"/>
  <c r="N87" i="1" l="1"/>
  <c r="F88" i="1" s="1"/>
  <c r="L88" i="1" s="1"/>
  <c r="G88" i="1" s="1"/>
  <c r="I87" i="1"/>
  <c r="K87" i="1" s="1"/>
  <c r="M88" i="1" l="1"/>
  <c r="H88" i="1" l="1"/>
  <c r="N88" i="1" l="1"/>
  <c r="F89" i="1" s="1"/>
  <c r="L89" i="1" s="1"/>
  <c r="G89" i="1" s="1"/>
  <c r="I88" i="1"/>
  <c r="K88" i="1" s="1"/>
  <c r="M89" i="1" l="1"/>
  <c r="H89" i="1" l="1"/>
  <c r="N89" i="1" l="1"/>
  <c r="F90" i="1" s="1"/>
  <c r="L90" i="1" s="1"/>
  <c r="G90" i="1" s="1"/>
  <c r="I89" i="1"/>
  <c r="K89" i="1" s="1"/>
  <c r="M90" i="1" l="1"/>
  <c r="H90" i="1" l="1"/>
  <c r="N90" i="1" l="1"/>
  <c r="F91" i="1" s="1"/>
  <c r="L91" i="1" s="1"/>
  <c r="G91" i="1" s="1"/>
  <c r="I90" i="1"/>
  <c r="K90" i="1" s="1"/>
  <c r="M91" i="1" l="1"/>
  <c r="H91" i="1" l="1"/>
  <c r="N91" i="1" l="1"/>
  <c r="F92" i="1" s="1"/>
  <c r="L92" i="1" s="1"/>
  <c r="G92" i="1" s="1"/>
  <c r="I91" i="1"/>
  <c r="K91" i="1" s="1"/>
  <c r="M92" i="1" l="1"/>
  <c r="H92" i="1" l="1"/>
  <c r="N92" i="1" l="1"/>
  <c r="F93" i="1" s="1"/>
  <c r="L93" i="1" s="1"/>
  <c r="G93" i="1" s="1"/>
  <c r="I92" i="1"/>
  <c r="K92" i="1" s="1"/>
  <c r="M93" i="1" l="1"/>
  <c r="H93" i="1" l="1"/>
  <c r="N93" i="1" l="1"/>
  <c r="F94" i="1" s="1"/>
  <c r="L94" i="1" s="1"/>
  <c r="G94" i="1" s="1"/>
  <c r="I93" i="1"/>
  <c r="K93" i="1" s="1"/>
  <c r="M94" i="1" l="1"/>
  <c r="H94" i="1" l="1"/>
  <c r="N94" i="1" l="1"/>
  <c r="F95" i="1" s="1"/>
  <c r="L95" i="1" s="1"/>
  <c r="G95" i="1" s="1"/>
  <c r="I94" i="1"/>
  <c r="K94" i="1" s="1"/>
  <c r="M95" i="1" l="1"/>
  <c r="H95" i="1" l="1"/>
  <c r="N95" i="1" l="1"/>
  <c r="F96" i="1" s="1"/>
  <c r="L96" i="1" s="1"/>
  <c r="G96" i="1" s="1"/>
  <c r="I95" i="1"/>
  <c r="K95" i="1" s="1"/>
  <c r="M96" i="1" l="1"/>
  <c r="H96" i="1" l="1"/>
  <c r="N96" i="1" l="1"/>
  <c r="F97" i="1" s="1"/>
  <c r="L97" i="1" s="1"/>
  <c r="G97" i="1" s="1"/>
  <c r="I96" i="1"/>
  <c r="K96" i="1" s="1"/>
  <c r="M97" i="1" l="1"/>
  <c r="H97" i="1" l="1"/>
  <c r="N97" i="1" l="1"/>
  <c r="F98" i="1" s="1"/>
  <c r="L98" i="1" s="1"/>
  <c r="G98" i="1" s="1"/>
  <c r="I97" i="1"/>
  <c r="K97" i="1" s="1"/>
  <c r="M98" i="1" l="1"/>
  <c r="H98" i="1" l="1"/>
  <c r="N98" i="1" l="1"/>
  <c r="F99" i="1" s="1"/>
  <c r="L99" i="1" s="1"/>
  <c r="G99" i="1" s="1"/>
  <c r="I98" i="1"/>
  <c r="K98" i="1" s="1"/>
  <c r="M99" i="1" l="1"/>
  <c r="H99" i="1" l="1"/>
  <c r="N99" i="1" l="1"/>
  <c r="F100" i="1" s="1"/>
  <c r="L100" i="1" s="1"/>
  <c r="G100" i="1" s="1"/>
  <c r="I99" i="1"/>
  <c r="K99" i="1" s="1"/>
  <c r="M100" i="1" l="1"/>
  <c r="H100" i="1" l="1"/>
  <c r="N100" i="1" l="1"/>
  <c r="F101" i="1" s="1"/>
  <c r="L101" i="1" s="1"/>
  <c r="G101" i="1" s="1"/>
  <c r="I100" i="1"/>
  <c r="K100" i="1" s="1"/>
  <c r="M101" i="1" l="1"/>
  <c r="H101" i="1" l="1"/>
  <c r="N101" i="1" l="1"/>
  <c r="F102" i="1" s="1"/>
  <c r="L102" i="1" s="1"/>
  <c r="G102" i="1" s="1"/>
  <c r="M102" i="1" s="1"/>
  <c r="I101" i="1"/>
  <c r="K101" i="1" s="1"/>
  <c r="F103" i="1" l="1"/>
  <c r="L103" i="1" s="1"/>
  <c r="G103" i="1" s="1"/>
  <c r="H102" i="1"/>
  <c r="N102" i="1" s="1"/>
  <c r="I102" i="1" l="1"/>
  <c r="K102" i="1" s="1"/>
  <c r="M103" i="1" l="1"/>
  <c r="H103" i="1" l="1"/>
  <c r="N103" i="1" l="1"/>
  <c r="F104" i="1" s="1"/>
  <c r="L104" i="1" s="1"/>
  <c r="G104" i="1" s="1"/>
  <c r="I103" i="1"/>
  <c r="K103" i="1" s="1"/>
  <c r="M104" i="1" l="1"/>
  <c r="H104" i="1" l="1"/>
  <c r="N104" i="1" l="1"/>
  <c r="F105" i="1" s="1"/>
  <c r="L105" i="1" s="1"/>
  <c r="G105" i="1" s="1"/>
  <c r="I104" i="1"/>
  <c r="K104" i="1" s="1"/>
  <c r="M105" i="1" l="1"/>
  <c r="H105" i="1" l="1"/>
  <c r="N105" i="1" l="1"/>
  <c r="F106" i="1" s="1"/>
  <c r="L106" i="1" s="1"/>
  <c r="G106" i="1" s="1"/>
  <c r="M106" i="1" s="1"/>
  <c r="I105" i="1"/>
  <c r="K105" i="1" s="1"/>
  <c r="F107" i="1" l="1"/>
  <c r="L107" i="1" s="1"/>
  <c r="G107" i="1" s="1"/>
  <c r="H106" i="1"/>
  <c r="N106" i="1" s="1"/>
  <c r="I106" i="1" l="1"/>
  <c r="K106" i="1" s="1"/>
  <c r="M107" i="1" l="1"/>
  <c r="H107" i="1" l="1"/>
  <c r="N107" i="1" l="1"/>
  <c r="F108" i="1" s="1"/>
  <c r="L108" i="1" s="1"/>
  <c r="G108" i="1" s="1"/>
  <c r="M108" i="1" s="1"/>
  <c r="I107" i="1"/>
  <c r="K107" i="1" s="1"/>
  <c r="H108" i="1" l="1"/>
  <c r="N108" i="1" s="1"/>
  <c r="F109" i="1" s="1"/>
  <c r="L109" i="1" s="1"/>
  <c r="G109" i="1" s="1"/>
  <c r="I108" i="1" l="1"/>
  <c r="K108" i="1" s="1"/>
  <c r="M109" i="1" l="1"/>
  <c r="H109" i="1" l="1"/>
  <c r="N109" i="1" l="1"/>
  <c r="F110" i="1" s="1"/>
  <c r="L110" i="1" s="1"/>
  <c r="G110" i="1" s="1"/>
  <c r="I109" i="1"/>
  <c r="K109" i="1" s="1"/>
  <c r="M110" i="1" l="1"/>
  <c r="H110" i="1" l="1"/>
  <c r="N110" i="1" l="1"/>
  <c r="F111" i="1" s="1"/>
  <c r="L111" i="1" s="1"/>
  <c r="G111" i="1" s="1"/>
  <c r="I110" i="1"/>
  <c r="K110" i="1" s="1"/>
  <c r="M111" i="1" l="1"/>
  <c r="H111" i="1" l="1"/>
  <c r="N111" i="1" l="1"/>
  <c r="F112" i="1" s="1"/>
  <c r="L112" i="1" s="1"/>
  <c r="G112" i="1" s="1"/>
  <c r="I111" i="1"/>
  <c r="K111" i="1" s="1"/>
  <c r="M112" i="1" l="1"/>
  <c r="H112" i="1" l="1"/>
  <c r="N112" i="1" l="1"/>
  <c r="F113" i="1" s="1"/>
  <c r="L113" i="1" s="1"/>
  <c r="G113" i="1" s="1"/>
  <c r="I112" i="1"/>
  <c r="K112" i="1" s="1"/>
  <c r="M113" i="1" l="1"/>
  <c r="H113" i="1" l="1"/>
  <c r="N113" i="1" l="1"/>
  <c r="F114" i="1" s="1"/>
  <c r="L114" i="1" s="1"/>
  <c r="G114" i="1" s="1"/>
  <c r="I113" i="1"/>
  <c r="K113" i="1" s="1"/>
  <c r="M114" i="1" l="1"/>
  <c r="H114" i="1" l="1"/>
  <c r="N114" i="1" l="1"/>
  <c r="F115" i="1" s="1"/>
  <c r="L115" i="1" s="1"/>
  <c r="G115" i="1" s="1"/>
  <c r="I114" i="1"/>
  <c r="K114" i="1" s="1"/>
  <c r="M115" i="1" l="1"/>
  <c r="H115" i="1" l="1"/>
  <c r="N115" i="1" l="1"/>
  <c r="F116" i="1" s="1"/>
  <c r="L116" i="1" s="1"/>
  <c r="G116" i="1" s="1"/>
  <c r="I115" i="1"/>
  <c r="K115" i="1" s="1"/>
  <c r="M116" i="1" l="1"/>
  <c r="H116" i="1" l="1"/>
  <c r="N116" i="1" l="1"/>
  <c r="F117" i="1" s="1"/>
  <c r="L117" i="1" s="1"/>
  <c r="G117" i="1" s="1"/>
  <c r="I116" i="1"/>
  <c r="K116" i="1" s="1"/>
  <c r="M117" i="1" l="1"/>
  <c r="H117" i="1" l="1"/>
  <c r="N117" i="1" l="1"/>
  <c r="F118" i="1" s="1"/>
  <c r="L118" i="1" s="1"/>
  <c r="G118" i="1" s="1"/>
  <c r="M118" i="1" s="1"/>
  <c r="I117" i="1"/>
  <c r="K117" i="1" s="1"/>
  <c r="F119" i="1" l="1"/>
  <c r="L119" i="1" s="1"/>
  <c r="G119" i="1" s="1"/>
  <c r="H118" i="1"/>
  <c r="N118" i="1" s="1"/>
  <c r="I118" i="1" l="1"/>
  <c r="K118" i="1" s="1"/>
  <c r="M119" i="1" l="1"/>
  <c r="H119" i="1" l="1"/>
  <c r="N119" i="1" l="1"/>
  <c r="F120" i="1" s="1"/>
  <c r="L120" i="1" s="1"/>
  <c r="G120" i="1" s="1"/>
  <c r="I119" i="1"/>
  <c r="K119" i="1" s="1"/>
  <c r="M120" i="1" l="1"/>
  <c r="H120" i="1" l="1"/>
  <c r="N120" i="1" l="1"/>
  <c r="F121" i="1" s="1"/>
  <c r="L121" i="1" s="1"/>
  <c r="G121" i="1" s="1"/>
  <c r="I120" i="1"/>
  <c r="K120" i="1" s="1"/>
  <c r="M121" i="1" l="1"/>
  <c r="H121" i="1" l="1"/>
  <c r="N121" i="1" l="1"/>
  <c r="F122" i="1" s="1"/>
  <c r="L122" i="1" s="1"/>
  <c r="G122" i="1" s="1"/>
  <c r="I121" i="1"/>
  <c r="K121" i="1" s="1"/>
  <c r="M122" i="1" l="1"/>
  <c r="H122" i="1" l="1"/>
  <c r="N122" i="1" l="1"/>
  <c r="F123" i="1" s="1"/>
  <c r="L123" i="1" s="1"/>
  <c r="G123" i="1" s="1"/>
  <c r="I122" i="1"/>
  <c r="K122" i="1" s="1"/>
  <c r="M123" i="1" l="1"/>
  <c r="H123" i="1" l="1"/>
  <c r="N123" i="1" l="1"/>
  <c r="F124" i="1" s="1"/>
  <c r="L124" i="1" s="1"/>
  <c r="G124" i="1" s="1"/>
  <c r="I123" i="1"/>
  <c r="K123" i="1" s="1"/>
  <c r="M124" i="1" l="1"/>
  <c r="H124" i="1" l="1"/>
  <c r="N124" i="1" l="1"/>
  <c r="F125" i="1" s="1"/>
  <c r="L125" i="1" s="1"/>
  <c r="G125" i="1" s="1"/>
  <c r="I124" i="1"/>
  <c r="K124" i="1" s="1"/>
  <c r="M125" i="1" l="1"/>
  <c r="H125" i="1" l="1"/>
  <c r="N125" i="1" l="1"/>
  <c r="F126" i="1" s="1"/>
  <c r="L126" i="1" s="1"/>
  <c r="G126" i="1" s="1"/>
  <c r="I125" i="1"/>
  <c r="K125" i="1" s="1"/>
  <c r="M126" i="1" l="1"/>
  <c r="H126" i="1" l="1"/>
  <c r="N126" i="1" l="1"/>
  <c r="F127" i="1" s="1"/>
  <c r="L127" i="1" s="1"/>
  <c r="G127" i="1" s="1"/>
  <c r="I126" i="1"/>
  <c r="K126" i="1" s="1"/>
  <c r="M127" i="1" l="1"/>
  <c r="H127" i="1" l="1"/>
  <c r="N127" i="1" l="1"/>
  <c r="F128" i="1" s="1"/>
  <c r="L128" i="1" s="1"/>
  <c r="G128" i="1" s="1"/>
  <c r="M128" i="1" s="1"/>
  <c r="I127" i="1"/>
  <c r="K127" i="1" s="1"/>
  <c r="H128" i="1" l="1"/>
  <c r="N128" i="1" s="1"/>
  <c r="F129" i="1" s="1"/>
  <c r="L129" i="1" s="1"/>
  <c r="G129" i="1" s="1"/>
  <c r="I128" i="1" l="1"/>
  <c r="K128" i="1" s="1"/>
  <c r="M129" i="1" l="1"/>
  <c r="H129" i="1" l="1"/>
  <c r="N129" i="1" l="1"/>
  <c r="F130" i="1" s="1"/>
  <c r="L130" i="1" s="1"/>
  <c r="G130" i="1" s="1"/>
  <c r="I129" i="1"/>
  <c r="K129" i="1" s="1"/>
  <c r="M130" i="1" l="1"/>
  <c r="H130" i="1" l="1"/>
  <c r="N130" i="1" l="1"/>
  <c r="F131" i="1" s="1"/>
  <c r="L131" i="1" s="1"/>
  <c r="G131" i="1" s="1"/>
  <c r="I130" i="1"/>
  <c r="K130" i="1" s="1"/>
  <c r="M131" i="1" l="1"/>
  <c r="H131" i="1" l="1"/>
  <c r="N131" i="1" l="1"/>
  <c r="F132" i="1" s="1"/>
  <c r="L132" i="1" s="1"/>
  <c r="G132" i="1" s="1"/>
  <c r="I131" i="1"/>
  <c r="K131" i="1" s="1"/>
  <c r="M132" i="1" l="1"/>
  <c r="H132" i="1" l="1"/>
  <c r="N132" i="1" l="1"/>
  <c r="F133" i="1" s="1"/>
  <c r="L133" i="1" s="1"/>
  <c r="G133" i="1" s="1"/>
  <c r="I132" i="1"/>
  <c r="K132" i="1" s="1"/>
  <c r="M133" i="1" l="1"/>
  <c r="H133" i="1" l="1"/>
  <c r="N133" i="1" l="1"/>
  <c r="F134" i="1" s="1"/>
  <c r="L134" i="1" s="1"/>
  <c r="G134" i="1" s="1"/>
  <c r="I133" i="1"/>
  <c r="K133" i="1" s="1"/>
  <c r="M134" i="1" l="1"/>
  <c r="H134" i="1" l="1"/>
  <c r="N134" i="1" l="1"/>
  <c r="F135" i="1" s="1"/>
  <c r="L135" i="1" s="1"/>
  <c r="G135" i="1" s="1"/>
  <c r="I134" i="1"/>
  <c r="K134" i="1" s="1"/>
  <c r="M135" i="1" l="1"/>
  <c r="H135" i="1" l="1"/>
  <c r="N135" i="1" l="1"/>
  <c r="F136" i="1" s="1"/>
  <c r="L136" i="1" s="1"/>
  <c r="G136" i="1" s="1"/>
  <c r="I135" i="1"/>
  <c r="K135" i="1" s="1"/>
  <c r="M136" i="1" l="1"/>
  <c r="H136" i="1" l="1"/>
  <c r="N136" i="1" l="1"/>
  <c r="F137" i="1" s="1"/>
  <c r="L137" i="1" s="1"/>
  <c r="G137" i="1" s="1"/>
  <c r="I136" i="1"/>
  <c r="K136" i="1" s="1"/>
  <c r="M137" i="1" l="1"/>
  <c r="H137" i="1" l="1"/>
  <c r="N137" i="1" l="1"/>
  <c r="F138" i="1" s="1"/>
  <c r="L138" i="1" s="1"/>
  <c r="G138" i="1" s="1"/>
  <c r="I137" i="1"/>
  <c r="K137" i="1" s="1"/>
  <c r="M138" i="1" l="1"/>
  <c r="H138" i="1" l="1"/>
  <c r="N138" i="1" l="1"/>
  <c r="F139" i="1" s="1"/>
  <c r="L139" i="1" s="1"/>
  <c r="G139" i="1" s="1"/>
  <c r="I138" i="1"/>
  <c r="K138" i="1" s="1"/>
  <c r="M139" i="1" l="1"/>
  <c r="H139" i="1" l="1"/>
  <c r="N139" i="1" l="1"/>
  <c r="F140" i="1" s="1"/>
  <c r="L140" i="1" s="1"/>
  <c r="G140" i="1" s="1"/>
  <c r="M140" i="1" s="1"/>
  <c r="I139" i="1"/>
  <c r="K139" i="1" s="1"/>
  <c r="F141" i="1" l="1"/>
  <c r="L141" i="1" s="1"/>
  <c r="G141" i="1" s="1"/>
  <c r="H140" i="1"/>
  <c r="N140" i="1" s="1"/>
  <c r="I140" i="1" l="1"/>
  <c r="K140" i="1" s="1"/>
  <c r="M141" i="1" l="1"/>
  <c r="H141" i="1" l="1"/>
  <c r="N141" i="1" l="1"/>
  <c r="F142" i="1" s="1"/>
  <c r="L142" i="1" s="1"/>
  <c r="G142" i="1" s="1"/>
  <c r="I141" i="1"/>
  <c r="K141" i="1" s="1"/>
  <c r="M142" i="1" l="1"/>
  <c r="H142" i="1" l="1"/>
  <c r="N142" i="1" l="1"/>
  <c r="F143" i="1" s="1"/>
  <c r="L143" i="1" s="1"/>
  <c r="G143" i="1" s="1"/>
  <c r="I142" i="1"/>
  <c r="K142" i="1" s="1"/>
  <c r="M143" i="1" l="1"/>
  <c r="H143" i="1" l="1"/>
  <c r="N143" i="1" l="1"/>
  <c r="F144" i="1" s="1"/>
  <c r="L144" i="1" s="1"/>
  <c r="G144" i="1" s="1"/>
  <c r="I143" i="1"/>
  <c r="K143" i="1" s="1"/>
  <c r="M144" i="1" l="1"/>
  <c r="H144" i="1" l="1"/>
  <c r="N144" i="1" l="1"/>
  <c r="F145" i="1" s="1"/>
  <c r="L145" i="1" s="1"/>
  <c r="G145" i="1" s="1"/>
  <c r="I144" i="1"/>
  <c r="K144" i="1" s="1"/>
  <c r="M145" i="1" l="1"/>
  <c r="H145" i="1" l="1"/>
  <c r="N145" i="1" l="1"/>
  <c r="F146" i="1" s="1"/>
  <c r="L146" i="1" s="1"/>
  <c r="G146" i="1" s="1"/>
  <c r="I145" i="1"/>
  <c r="K145" i="1" s="1"/>
  <c r="M146" i="1" l="1"/>
  <c r="H146" i="1" l="1"/>
  <c r="N146" i="1" l="1"/>
  <c r="F147" i="1" s="1"/>
  <c r="L147" i="1" s="1"/>
  <c r="G147" i="1" s="1"/>
  <c r="I146" i="1"/>
  <c r="K146" i="1" s="1"/>
  <c r="M147" i="1" l="1"/>
  <c r="H147" i="1" l="1"/>
  <c r="N147" i="1" l="1"/>
  <c r="F148" i="1" s="1"/>
  <c r="L148" i="1" s="1"/>
  <c r="G148" i="1" s="1"/>
  <c r="M148" i="1" s="1"/>
  <c r="I147" i="1"/>
  <c r="K147" i="1" s="1"/>
  <c r="F149" i="1" l="1"/>
  <c r="L149" i="1" s="1"/>
  <c r="G149" i="1" s="1"/>
  <c r="H148" i="1"/>
  <c r="N148" i="1" s="1"/>
  <c r="I148" i="1" l="1"/>
  <c r="K148" i="1" s="1"/>
  <c r="M149" i="1" l="1"/>
  <c r="H149" i="1" l="1"/>
  <c r="N149" i="1" l="1"/>
  <c r="F150" i="1" s="1"/>
  <c r="L150" i="1" s="1"/>
  <c r="G150" i="1" s="1"/>
  <c r="I149" i="1"/>
  <c r="K149" i="1" s="1"/>
  <c r="M150" i="1" l="1"/>
  <c r="H150" i="1" l="1"/>
  <c r="N150" i="1" l="1"/>
  <c r="F151" i="1" s="1"/>
  <c r="L151" i="1" s="1"/>
  <c r="G151" i="1" s="1"/>
  <c r="I150" i="1"/>
  <c r="K150" i="1" s="1"/>
  <c r="M151" i="1" l="1"/>
  <c r="H151" i="1" l="1"/>
  <c r="N151" i="1" l="1"/>
  <c r="F152" i="1" s="1"/>
  <c r="L152" i="1" s="1"/>
  <c r="G152" i="1" s="1"/>
  <c r="I151" i="1"/>
  <c r="K151" i="1" s="1"/>
  <c r="M152" i="1" l="1"/>
  <c r="H152" i="1" l="1"/>
  <c r="N152" i="1" l="1"/>
  <c r="F153" i="1" s="1"/>
  <c r="L153" i="1" s="1"/>
  <c r="G153" i="1" s="1"/>
  <c r="I152" i="1"/>
  <c r="K152" i="1" s="1"/>
  <c r="M153" i="1" l="1"/>
  <c r="H153" i="1" l="1"/>
  <c r="N153" i="1" l="1"/>
  <c r="F154" i="1" s="1"/>
  <c r="L154" i="1" s="1"/>
  <c r="G154" i="1" s="1"/>
  <c r="I153" i="1"/>
  <c r="K153" i="1" s="1"/>
  <c r="M154" i="1" l="1"/>
  <c r="H154" i="1" l="1"/>
  <c r="N154" i="1" l="1"/>
  <c r="F155" i="1" s="1"/>
  <c r="L155" i="1" s="1"/>
  <c r="G155" i="1" s="1"/>
  <c r="I154" i="1"/>
  <c r="K154" i="1" s="1"/>
  <c r="M155" i="1" l="1"/>
  <c r="H155" i="1" l="1"/>
  <c r="N155" i="1" l="1"/>
  <c r="F156" i="1" s="1"/>
  <c r="L156" i="1" s="1"/>
  <c r="G156" i="1" s="1"/>
  <c r="M156" i="1" s="1"/>
  <c r="I155" i="1"/>
  <c r="K155" i="1" s="1"/>
  <c r="F157" i="1" l="1"/>
  <c r="L157" i="1" s="1"/>
  <c r="G157" i="1" s="1"/>
  <c r="H156" i="1"/>
  <c r="N156" i="1" s="1"/>
  <c r="I156" i="1" l="1"/>
  <c r="K156" i="1" s="1"/>
  <c r="M157" i="1" l="1"/>
  <c r="H157" i="1" l="1"/>
  <c r="N157" i="1" l="1"/>
  <c r="F158" i="1" s="1"/>
  <c r="L158" i="1" s="1"/>
  <c r="G158" i="1" s="1"/>
  <c r="I157" i="1"/>
  <c r="K157" i="1" s="1"/>
  <c r="M158" i="1" l="1"/>
  <c r="H158" i="1" l="1"/>
  <c r="N158" i="1" l="1"/>
  <c r="F159" i="1" s="1"/>
  <c r="L159" i="1" s="1"/>
  <c r="G159" i="1" s="1"/>
  <c r="I158" i="1"/>
  <c r="K158" i="1" s="1"/>
  <c r="M159" i="1" l="1"/>
  <c r="H159" i="1" l="1"/>
  <c r="N159" i="1" l="1"/>
  <c r="F160" i="1" s="1"/>
  <c r="L160" i="1" s="1"/>
  <c r="G160" i="1" s="1"/>
  <c r="M160" i="1" s="1"/>
  <c r="I159" i="1"/>
  <c r="K159" i="1" s="1"/>
  <c r="F161" i="1" l="1"/>
  <c r="L161" i="1" s="1"/>
  <c r="G161" i="1" s="1"/>
  <c r="H160" i="1"/>
  <c r="N160" i="1" s="1"/>
  <c r="I160" i="1" l="1"/>
  <c r="K160" i="1" s="1"/>
  <c r="M161" i="1" l="1"/>
  <c r="H161" i="1" l="1"/>
  <c r="N161" i="1" l="1"/>
  <c r="F162" i="1" s="1"/>
  <c r="L162" i="1" s="1"/>
  <c r="G162" i="1" s="1"/>
  <c r="I161" i="1"/>
  <c r="K161" i="1" s="1"/>
  <c r="M162" i="1" l="1"/>
  <c r="H162" i="1" l="1"/>
  <c r="N162" i="1" l="1"/>
  <c r="F163" i="1" s="1"/>
  <c r="L163" i="1" s="1"/>
  <c r="G163" i="1" s="1"/>
  <c r="I162" i="1"/>
  <c r="K162" i="1" s="1"/>
  <c r="M163" i="1" l="1"/>
  <c r="H163" i="1" l="1"/>
  <c r="N163" i="1" l="1"/>
  <c r="F164" i="1" s="1"/>
  <c r="L164" i="1" s="1"/>
  <c r="G164" i="1" s="1"/>
  <c r="M164" i="1" s="1"/>
  <c r="I163" i="1"/>
  <c r="K163" i="1" s="1"/>
  <c r="H164" i="1" l="1"/>
  <c r="N164" i="1" s="1"/>
  <c r="F165" i="1" s="1"/>
  <c r="L165" i="1" s="1"/>
  <c r="G165" i="1" s="1"/>
  <c r="I164" i="1" l="1"/>
  <c r="K164" i="1" s="1"/>
  <c r="M165" i="1" l="1"/>
  <c r="H165" i="1" l="1"/>
  <c r="N165" i="1" l="1"/>
  <c r="F166" i="1" s="1"/>
  <c r="L166" i="1" s="1"/>
  <c r="G166" i="1" s="1"/>
  <c r="I165" i="1"/>
  <c r="K165" i="1" s="1"/>
  <c r="M166" i="1" l="1"/>
  <c r="H166" i="1" l="1"/>
  <c r="N166" i="1" l="1"/>
  <c r="F167" i="1" s="1"/>
  <c r="L167" i="1" s="1"/>
  <c r="G167" i="1" s="1"/>
  <c r="I166" i="1"/>
  <c r="K166" i="1" s="1"/>
  <c r="M167" i="1" l="1"/>
  <c r="H167" i="1" l="1"/>
  <c r="N167" i="1" l="1"/>
  <c r="F168" i="1" s="1"/>
  <c r="L168" i="1" s="1"/>
  <c r="G168" i="1" s="1"/>
  <c r="I167" i="1"/>
  <c r="K167" i="1" s="1"/>
  <c r="M168" i="1" l="1"/>
  <c r="H168" i="1" l="1"/>
  <c r="N168" i="1" l="1"/>
  <c r="F169" i="1" s="1"/>
  <c r="L169" i="1" s="1"/>
  <c r="G169" i="1" s="1"/>
  <c r="I168" i="1"/>
  <c r="K168" i="1" s="1"/>
  <c r="M169" i="1" l="1"/>
  <c r="H169" i="1" l="1"/>
  <c r="N169" i="1" l="1"/>
  <c r="F170" i="1" s="1"/>
  <c r="L170" i="1" s="1"/>
  <c r="G170" i="1" s="1"/>
  <c r="I169" i="1"/>
  <c r="K169" i="1" s="1"/>
  <c r="M170" i="1" l="1"/>
  <c r="H170" i="1" l="1"/>
  <c r="N170" i="1" l="1"/>
  <c r="F171" i="1" s="1"/>
  <c r="L171" i="1" s="1"/>
  <c r="G171" i="1" s="1"/>
  <c r="M171" i="1" s="1"/>
  <c r="H171" i="1" s="1"/>
  <c r="N171" i="1" s="1"/>
  <c r="I170" i="1"/>
  <c r="K170" i="1" s="1"/>
  <c r="I171" i="1" l="1"/>
  <c r="K171" i="1" s="1"/>
</calcChain>
</file>

<file path=xl/sharedStrings.xml><?xml version="1.0" encoding="utf-8"?>
<sst xmlns="http://schemas.openxmlformats.org/spreadsheetml/2006/main" count="41" uniqueCount="36">
  <si>
    <t>Concentration</t>
  </si>
  <si>
    <t>(min)</t>
  </si>
  <si>
    <t>Time</t>
  </si>
  <si>
    <t>(kBq/mL)</t>
  </si>
  <si>
    <t>Integral</t>
  </si>
  <si>
    <t>0-t</t>
  </si>
  <si>
    <t>Plasma curve (measured)</t>
  </si>
  <si>
    <t>Parameters of two-tissue compartment model</t>
  </si>
  <si>
    <t>Vb</t>
  </si>
  <si>
    <t>Ct</t>
  </si>
  <si>
    <t>Cpet</t>
  </si>
  <si>
    <t>Simulated tissue curves</t>
  </si>
  <si>
    <t>PET tissue curve (measured)</t>
  </si>
  <si>
    <t>dT/2</t>
  </si>
  <si>
    <t>K1r</t>
  </si>
  <si>
    <t>k2r</t>
  </si>
  <si>
    <t>k3r</t>
  </si>
  <si>
    <t>k4r</t>
  </si>
  <si>
    <t>Cb</t>
  </si>
  <si>
    <t>Example</t>
  </si>
  <si>
    <t>(0,4)</t>
  </si>
  <si>
    <t>(0,6)</t>
  </si>
  <si>
    <t>(0,04)</t>
  </si>
  <si>
    <t>k5r</t>
  </si>
  <si>
    <t>k6r</t>
  </si>
  <si>
    <t>Simulation of 3-tissue compartmental</t>
  </si>
  <si>
    <t>model, compartments in series</t>
  </si>
  <si>
    <t>C1</t>
  </si>
  <si>
    <t>C2</t>
  </si>
  <si>
    <t>C3</t>
  </si>
  <si>
    <t>C1 integral</t>
  </si>
  <si>
    <t>C2 integral</t>
  </si>
  <si>
    <t>C3 integral</t>
  </si>
  <si>
    <t>(0,01)</t>
  </si>
  <si>
    <t>(0,3)</t>
  </si>
  <si>
    <t>(0,08)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</si>
</sst>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b/>
      <sz val="12"/>
      <name val="Arial"/>
    </font>
    <font>
      <b/>
      <sz val="11"/>
      <name val="Arial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NumberFormat="1" applyFont="1" applyFill="1"/>
    <xf numFmtId="49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Font="1" applyFill="1"/>
    <xf numFmtId="0" fontId="6" fillId="0" borderId="0" xfId="0" applyFont="1"/>
    <xf numFmtId="0" fontId="0" fillId="2" borderId="0" xfId="0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2301039520277"/>
          <c:y val="5.8411214953271028E-2"/>
          <c:w val="0.73942592571172683"/>
          <c:h val="0.79205607476635509"/>
        </c:manualLayout>
      </c:layout>
      <c:scatterChart>
        <c:scatterStyle val="smoothMarker"/>
        <c:varyColors val="0"/>
        <c:ser>
          <c:idx val="0"/>
          <c:order val="0"/>
          <c:tx>
            <c:v>Cpet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plasma!$A$14:$A$111</c:f>
              <c:numCache>
                <c:formatCode>General</c:formatCode>
                <c:ptCount val="98"/>
                <c:pt idx="0">
                  <c:v>0</c:v>
                </c:pt>
                <c:pt idx="1">
                  <c:v>0.04</c:v>
                </c:pt>
                <c:pt idx="2">
                  <c:v>0.12</c:v>
                </c:pt>
                <c:pt idx="3">
                  <c:v>0.21</c:v>
                </c:pt>
                <c:pt idx="4">
                  <c:v>0.28999999999999998</c:v>
                </c:pt>
                <c:pt idx="5">
                  <c:v>0.38</c:v>
                </c:pt>
                <c:pt idx="6">
                  <c:v>0.46</c:v>
                </c:pt>
                <c:pt idx="7">
                  <c:v>0.54</c:v>
                </c:pt>
                <c:pt idx="8">
                  <c:v>0.62</c:v>
                </c:pt>
                <c:pt idx="9">
                  <c:v>0.71</c:v>
                </c:pt>
                <c:pt idx="10">
                  <c:v>0.79</c:v>
                </c:pt>
                <c:pt idx="11">
                  <c:v>0.88</c:v>
                </c:pt>
                <c:pt idx="12">
                  <c:v>0.96</c:v>
                </c:pt>
                <c:pt idx="13">
                  <c:v>1.04</c:v>
                </c:pt>
                <c:pt idx="14">
                  <c:v>1.1200000000000001</c:v>
                </c:pt>
                <c:pt idx="15">
                  <c:v>1.21</c:v>
                </c:pt>
                <c:pt idx="16">
                  <c:v>1.29</c:v>
                </c:pt>
                <c:pt idx="17">
                  <c:v>1.38</c:v>
                </c:pt>
                <c:pt idx="18">
                  <c:v>1.46</c:v>
                </c:pt>
                <c:pt idx="19">
                  <c:v>1.54</c:v>
                </c:pt>
                <c:pt idx="20">
                  <c:v>1.62</c:v>
                </c:pt>
                <c:pt idx="21">
                  <c:v>1.71</c:v>
                </c:pt>
                <c:pt idx="22">
                  <c:v>1.79</c:v>
                </c:pt>
                <c:pt idx="23">
                  <c:v>1.88</c:v>
                </c:pt>
                <c:pt idx="24">
                  <c:v>1.96</c:v>
                </c:pt>
                <c:pt idx="25">
                  <c:v>2.04</c:v>
                </c:pt>
                <c:pt idx="26">
                  <c:v>2.12</c:v>
                </c:pt>
                <c:pt idx="27">
                  <c:v>2.21</c:v>
                </c:pt>
                <c:pt idx="28">
                  <c:v>2.29</c:v>
                </c:pt>
                <c:pt idx="29">
                  <c:v>2.38</c:v>
                </c:pt>
                <c:pt idx="30">
                  <c:v>2.46</c:v>
                </c:pt>
                <c:pt idx="31">
                  <c:v>2.54</c:v>
                </c:pt>
                <c:pt idx="32">
                  <c:v>2.62</c:v>
                </c:pt>
                <c:pt idx="33">
                  <c:v>2.71</c:v>
                </c:pt>
                <c:pt idx="34">
                  <c:v>2.79</c:v>
                </c:pt>
                <c:pt idx="35">
                  <c:v>2.88</c:v>
                </c:pt>
                <c:pt idx="36">
                  <c:v>2.96</c:v>
                </c:pt>
                <c:pt idx="37">
                  <c:v>3.04</c:v>
                </c:pt>
                <c:pt idx="38">
                  <c:v>3.12</c:v>
                </c:pt>
                <c:pt idx="39">
                  <c:v>3.21</c:v>
                </c:pt>
                <c:pt idx="40">
                  <c:v>3.29</c:v>
                </c:pt>
                <c:pt idx="41">
                  <c:v>3.38</c:v>
                </c:pt>
                <c:pt idx="42">
                  <c:v>3.46</c:v>
                </c:pt>
                <c:pt idx="43">
                  <c:v>4.5199999999999996</c:v>
                </c:pt>
                <c:pt idx="44">
                  <c:v>7.48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  <c:pt idx="61">
                  <c:v>24</c:v>
                </c:pt>
                <c:pt idx="62">
                  <c:v>25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29</c:v>
                </c:pt>
                <c:pt idx="67">
                  <c:v>30</c:v>
                </c:pt>
                <c:pt idx="68">
                  <c:v>31</c:v>
                </c:pt>
                <c:pt idx="69">
                  <c:v>32</c:v>
                </c:pt>
                <c:pt idx="70">
                  <c:v>33</c:v>
                </c:pt>
                <c:pt idx="71">
                  <c:v>34</c:v>
                </c:pt>
                <c:pt idx="72">
                  <c:v>35</c:v>
                </c:pt>
                <c:pt idx="73">
                  <c:v>36</c:v>
                </c:pt>
                <c:pt idx="74">
                  <c:v>37</c:v>
                </c:pt>
                <c:pt idx="75">
                  <c:v>38</c:v>
                </c:pt>
                <c:pt idx="76">
                  <c:v>39</c:v>
                </c:pt>
                <c:pt idx="77">
                  <c:v>40</c:v>
                </c:pt>
                <c:pt idx="78">
                  <c:v>41</c:v>
                </c:pt>
                <c:pt idx="79">
                  <c:v>42</c:v>
                </c:pt>
                <c:pt idx="80">
                  <c:v>43</c:v>
                </c:pt>
                <c:pt idx="81">
                  <c:v>44</c:v>
                </c:pt>
                <c:pt idx="82">
                  <c:v>45</c:v>
                </c:pt>
                <c:pt idx="83">
                  <c:v>46</c:v>
                </c:pt>
                <c:pt idx="84">
                  <c:v>47</c:v>
                </c:pt>
                <c:pt idx="85">
                  <c:v>48</c:v>
                </c:pt>
                <c:pt idx="86">
                  <c:v>49</c:v>
                </c:pt>
                <c:pt idx="87">
                  <c:v>50</c:v>
                </c:pt>
                <c:pt idx="88">
                  <c:v>51</c:v>
                </c:pt>
                <c:pt idx="89">
                  <c:v>52</c:v>
                </c:pt>
                <c:pt idx="90">
                  <c:v>53</c:v>
                </c:pt>
                <c:pt idx="91">
                  <c:v>54</c:v>
                </c:pt>
                <c:pt idx="92">
                  <c:v>55</c:v>
                </c:pt>
                <c:pt idx="93">
                  <c:v>56</c:v>
                </c:pt>
                <c:pt idx="94">
                  <c:v>57</c:v>
                </c:pt>
                <c:pt idx="95">
                  <c:v>58</c:v>
                </c:pt>
                <c:pt idx="96">
                  <c:v>59</c:v>
                </c:pt>
                <c:pt idx="97">
                  <c:v>60</c:v>
                </c:pt>
              </c:numCache>
            </c:numRef>
          </c:xVal>
          <c:yVal>
            <c:numRef>
              <c:f>plasma!$K$14:$K$111</c:f>
              <c:numCache>
                <c:formatCode>General</c:formatCode>
                <c:ptCount val="98"/>
                <c:pt idx="0">
                  <c:v>0</c:v>
                </c:pt>
                <c:pt idx="1">
                  <c:v>2.5676277350301551E-3</c:v>
                </c:pt>
                <c:pt idx="2">
                  <c:v>2.8574484533364711E-3</c:v>
                </c:pt>
                <c:pt idx="3">
                  <c:v>9.2814061280080788E-3</c:v>
                </c:pt>
                <c:pt idx="4">
                  <c:v>9.9297058113631854E-3</c:v>
                </c:pt>
                <c:pt idx="5">
                  <c:v>2.129539668144147E-2</c:v>
                </c:pt>
                <c:pt idx="6">
                  <c:v>7.3011257673986363E-2</c:v>
                </c:pt>
                <c:pt idx="7">
                  <c:v>2.2115175231794555</c:v>
                </c:pt>
                <c:pt idx="8">
                  <c:v>7.2637258517963179</c:v>
                </c:pt>
                <c:pt idx="9">
                  <c:v>10.826622265320168</c:v>
                </c:pt>
                <c:pt idx="10">
                  <c:v>12.138120049163733</c:v>
                </c:pt>
                <c:pt idx="11">
                  <c:v>13.230135143138398</c:v>
                </c:pt>
                <c:pt idx="12">
                  <c:v>14.355118124113766</c:v>
                </c:pt>
                <c:pt idx="13">
                  <c:v>15.283499746714249</c:v>
                </c:pt>
                <c:pt idx="14">
                  <c:v>15.8962133607111</c:v>
                </c:pt>
                <c:pt idx="15">
                  <c:v>16.64066400846032</c:v>
                </c:pt>
                <c:pt idx="16">
                  <c:v>17.193795855372024</c:v>
                </c:pt>
                <c:pt idx="17">
                  <c:v>17.60982267232308</c:v>
                </c:pt>
                <c:pt idx="18">
                  <c:v>17.901616872484354</c:v>
                </c:pt>
                <c:pt idx="19">
                  <c:v>18.129255676848366</c:v>
                </c:pt>
                <c:pt idx="20">
                  <c:v>18.274174223608888</c:v>
                </c:pt>
                <c:pt idx="21">
                  <c:v>18.378694198359351</c:v>
                </c:pt>
                <c:pt idx="22">
                  <c:v>18.482301690070727</c:v>
                </c:pt>
                <c:pt idx="23">
                  <c:v>18.531797062713494</c:v>
                </c:pt>
                <c:pt idx="24">
                  <c:v>18.61290434344949</c:v>
                </c:pt>
                <c:pt idx="25">
                  <c:v>18.674715003726668</c:v>
                </c:pt>
                <c:pt idx="26">
                  <c:v>18.672006860677918</c:v>
                </c:pt>
                <c:pt idx="27">
                  <c:v>18.673528210497302</c:v>
                </c:pt>
                <c:pt idx="28">
                  <c:v>18.649786564531929</c:v>
                </c:pt>
                <c:pt idx="29">
                  <c:v>18.707702366521502</c:v>
                </c:pt>
                <c:pt idx="30">
                  <c:v>18.765640458589061</c:v>
                </c:pt>
                <c:pt idx="31">
                  <c:v>18.863863417546249</c:v>
                </c:pt>
                <c:pt idx="32">
                  <c:v>18.801443721249964</c:v>
                </c:pt>
                <c:pt idx="33">
                  <c:v>18.868714683070611</c:v>
                </c:pt>
                <c:pt idx="34">
                  <c:v>18.93416270401201</c:v>
                </c:pt>
                <c:pt idx="35">
                  <c:v>18.950179547931775</c:v>
                </c:pt>
                <c:pt idx="36">
                  <c:v>18.985322628913678</c:v>
                </c:pt>
                <c:pt idx="37">
                  <c:v>19.057890290276553</c:v>
                </c:pt>
                <c:pt idx="38">
                  <c:v>19.078353486022998</c:v>
                </c:pt>
                <c:pt idx="39">
                  <c:v>19.129307392216838</c:v>
                </c:pt>
                <c:pt idx="40">
                  <c:v>19.136820200421603</c:v>
                </c:pt>
                <c:pt idx="41">
                  <c:v>19.152839450097812</c:v>
                </c:pt>
                <c:pt idx="42">
                  <c:v>19.25538084856359</c:v>
                </c:pt>
                <c:pt idx="43">
                  <c:v>19.444339129030379</c:v>
                </c:pt>
                <c:pt idx="44">
                  <c:v>18.495196831353859</c:v>
                </c:pt>
                <c:pt idx="45">
                  <c:v>18.322089011053951</c:v>
                </c:pt>
                <c:pt idx="46">
                  <c:v>18.040718515181695</c:v>
                </c:pt>
                <c:pt idx="47">
                  <c:v>17.811106864029266</c:v>
                </c:pt>
                <c:pt idx="48">
                  <c:v>17.619215876122507</c:v>
                </c:pt>
                <c:pt idx="49">
                  <c:v>17.45706982292694</c:v>
                </c:pt>
                <c:pt idx="50">
                  <c:v>17.319313781834317</c:v>
                </c:pt>
                <c:pt idx="51">
                  <c:v>17.201960334645907</c:v>
                </c:pt>
                <c:pt idx="52">
                  <c:v>17.101899594397224</c:v>
                </c:pt>
                <c:pt idx="53">
                  <c:v>17.01667649041509</c:v>
                </c:pt>
                <c:pt idx="54">
                  <c:v>16.944312546214316</c:v>
                </c:pt>
                <c:pt idx="55">
                  <c:v>16.883175844049411</c:v>
                </c:pt>
                <c:pt idx="56">
                  <c:v>16.831913616061467</c:v>
                </c:pt>
                <c:pt idx="57">
                  <c:v>16.789391311212491</c:v>
                </c:pt>
                <c:pt idx="58">
                  <c:v>16.754642857309818</c:v>
                </c:pt>
                <c:pt idx="59">
                  <c:v>16.72683529811259</c:v>
                </c:pt>
                <c:pt idx="60">
                  <c:v>16.705248349685682</c:v>
                </c:pt>
                <c:pt idx="61">
                  <c:v>16.689250811007042</c:v>
                </c:pt>
                <c:pt idx="62">
                  <c:v>16.67828319164958</c:v>
                </c:pt>
                <c:pt idx="63">
                  <c:v>16.671843220796241</c:v>
                </c:pt>
                <c:pt idx="64">
                  <c:v>16.669482318346599</c:v>
                </c:pt>
                <c:pt idx="65">
                  <c:v>16.670796953033289</c:v>
                </c:pt>
                <c:pt idx="66">
                  <c:v>16.675418075102257</c:v>
                </c:pt>
                <c:pt idx="67">
                  <c:v>16.683009036240726</c:v>
                </c:pt>
                <c:pt idx="68">
                  <c:v>16.693263366034891</c:v>
                </c:pt>
                <c:pt idx="69">
                  <c:v>16.705900254308617</c:v>
                </c:pt>
                <c:pt idx="70">
                  <c:v>16.720658779469456</c:v>
                </c:pt>
                <c:pt idx="71">
                  <c:v>16.737300857718481</c:v>
                </c:pt>
                <c:pt idx="72">
                  <c:v>16.755606628134213</c:v>
                </c:pt>
                <c:pt idx="73">
                  <c:v>16.775370019964285</c:v>
                </c:pt>
                <c:pt idx="74">
                  <c:v>16.79640385431631</c:v>
                </c:pt>
                <c:pt idx="75">
                  <c:v>16.818533990026459</c:v>
                </c:pt>
                <c:pt idx="76">
                  <c:v>16.841598062912702</c:v>
                </c:pt>
                <c:pt idx="77">
                  <c:v>16.86544735839416</c:v>
                </c:pt>
                <c:pt idx="78">
                  <c:v>16.889943534922327</c:v>
                </c:pt>
                <c:pt idx="79">
                  <c:v>16.914957539880024</c:v>
                </c:pt>
                <c:pt idx="80">
                  <c:v>16.940370303544881</c:v>
                </c:pt>
                <c:pt idx="81">
                  <c:v>16.966073239127201</c:v>
                </c:pt>
                <c:pt idx="82">
                  <c:v>16.991962982418841</c:v>
                </c:pt>
                <c:pt idx="83">
                  <c:v>17.017944125389558</c:v>
                </c:pt>
                <c:pt idx="84">
                  <c:v>17.043929541029932</c:v>
                </c:pt>
                <c:pt idx="85">
                  <c:v>17.069839444725201</c:v>
                </c:pt>
                <c:pt idx="86">
                  <c:v>17.09559975926226</c:v>
                </c:pt>
                <c:pt idx="87">
                  <c:v>17.121140571615332</c:v>
                </c:pt>
                <c:pt idx="88">
                  <c:v>17.146396509813634</c:v>
                </c:pt>
                <c:pt idx="89">
                  <c:v>17.171308870351726</c:v>
                </c:pt>
                <c:pt idx="90">
                  <c:v>17.195824438495023</c:v>
                </c:pt>
                <c:pt idx="91">
                  <c:v>17.219892409811866</c:v>
                </c:pt>
                <c:pt idx="92">
                  <c:v>17.243466439730433</c:v>
                </c:pt>
                <c:pt idx="93">
                  <c:v>17.266502627187197</c:v>
                </c:pt>
                <c:pt idx="94">
                  <c:v>17.288964122177035</c:v>
                </c:pt>
                <c:pt idx="95">
                  <c:v>17.310813106498248</c:v>
                </c:pt>
                <c:pt idx="96">
                  <c:v>17.332017615475934</c:v>
                </c:pt>
                <c:pt idx="97">
                  <c:v>17.352547866682798</c:v>
                </c:pt>
              </c:numCache>
            </c:numRef>
          </c:yVal>
          <c:smooth val="1"/>
        </c:ser>
        <c:ser>
          <c:idx val="5"/>
          <c:order val="1"/>
          <c:tx>
            <c:v>C1</c:v>
          </c:tx>
          <c:marker>
            <c:symbol val="none"/>
          </c:marker>
          <c:xVal>
            <c:numRef>
              <c:f>plasma!$A$14:$A$171</c:f>
              <c:numCache>
                <c:formatCode>General</c:formatCode>
                <c:ptCount val="158"/>
                <c:pt idx="0">
                  <c:v>0</c:v>
                </c:pt>
                <c:pt idx="1">
                  <c:v>0.04</c:v>
                </c:pt>
                <c:pt idx="2">
                  <c:v>0.12</c:v>
                </c:pt>
                <c:pt idx="3">
                  <c:v>0.21</c:v>
                </c:pt>
                <c:pt idx="4">
                  <c:v>0.28999999999999998</c:v>
                </c:pt>
                <c:pt idx="5">
                  <c:v>0.38</c:v>
                </c:pt>
                <c:pt idx="6">
                  <c:v>0.46</c:v>
                </c:pt>
                <c:pt idx="7">
                  <c:v>0.54</c:v>
                </c:pt>
                <c:pt idx="8">
                  <c:v>0.62</c:v>
                </c:pt>
                <c:pt idx="9">
                  <c:v>0.71</c:v>
                </c:pt>
                <c:pt idx="10">
                  <c:v>0.79</c:v>
                </c:pt>
                <c:pt idx="11">
                  <c:v>0.88</c:v>
                </c:pt>
                <c:pt idx="12">
                  <c:v>0.96</c:v>
                </c:pt>
                <c:pt idx="13">
                  <c:v>1.04</c:v>
                </c:pt>
                <c:pt idx="14">
                  <c:v>1.1200000000000001</c:v>
                </c:pt>
                <c:pt idx="15">
                  <c:v>1.21</c:v>
                </c:pt>
                <c:pt idx="16">
                  <c:v>1.29</c:v>
                </c:pt>
                <c:pt idx="17">
                  <c:v>1.38</c:v>
                </c:pt>
                <c:pt idx="18">
                  <c:v>1.46</c:v>
                </c:pt>
                <c:pt idx="19">
                  <c:v>1.54</c:v>
                </c:pt>
                <c:pt idx="20">
                  <c:v>1.62</c:v>
                </c:pt>
                <c:pt idx="21">
                  <c:v>1.71</c:v>
                </c:pt>
                <c:pt idx="22">
                  <c:v>1.79</c:v>
                </c:pt>
                <c:pt idx="23">
                  <c:v>1.88</c:v>
                </c:pt>
                <c:pt idx="24">
                  <c:v>1.96</c:v>
                </c:pt>
                <c:pt idx="25">
                  <c:v>2.04</c:v>
                </c:pt>
                <c:pt idx="26">
                  <c:v>2.12</c:v>
                </c:pt>
                <c:pt idx="27">
                  <c:v>2.21</c:v>
                </c:pt>
                <c:pt idx="28">
                  <c:v>2.29</c:v>
                </c:pt>
                <c:pt idx="29">
                  <c:v>2.38</c:v>
                </c:pt>
                <c:pt idx="30">
                  <c:v>2.46</c:v>
                </c:pt>
                <c:pt idx="31">
                  <c:v>2.54</c:v>
                </c:pt>
                <c:pt idx="32">
                  <c:v>2.62</c:v>
                </c:pt>
                <c:pt idx="33">
                  <c:v>2.71</c:v>
                </c:pt>
                <c:pt idx="34">
                  <c:v>2.79</c:v>
                </c:pt>
                <c:pt idx="35">
                  <c:v>2.88</c:v>
                </c:pt>
                <c:pt idx="36">
                  <c:v>2.96</c:v>
                </c:pt>
                <c:pt idx="37">
                  <c:v>3.04</c:v>
                </c:pt>
                <c:pt idx="38">
                  <c:v>3.12</c:v>
                </c:pt>
                <c:pt idx="39">
                  <c:v>3.21</c:v>
                </c:pt>
                <c:pt idx="40">
                  <c:v>3.29</c:v>
                </c:pt>
                <c:pt idx="41">
                  <c:v>3.38</c:v>
                </c:pt>
                <c:pt idx="42">
                  <c:v>3.46</c:v>
                </c:pt>
                <c:pt idx="43">
                  <c:v>4.5199999999999996</c:v>
                </c:pt>
                <c:pt idx="44">
                  <c:v>7.48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  <c:pt idx="61">
                  <c:v>24</c:v>
                </c:pt>
                <c:pt idx="62">
                  <c:v>25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29</c:v>
                </c:pt>
                <c:pt idx="67">
                  <c:v>30</c:v>
                </c:pt>
                <c:pt idx="68">
                  <c:v>31</c:v>
                </c:pt>
                <c:pt idx="69">
                  <c:v>32</c:v>
                </c:pt>
                <c:pt idx="70">
                  <c:v>33</c:v>
                </c:pt>
                <c:pt idx="71">
                  <c:v>34</c:v>
                </c:pt>
                <c:pt idx="72">
                  <c:v>35</c:v>
                </c:pt>
                <c:pt idx="73">
                  <c:v>36</c:v>
                </c:pt>
                <c:pt idx="74">
                  <c:v>37</c:v>
                </c:pt>
                <c:pt idx="75">
                  <c:v>38</c:v>
                </c:pt>
                <c:pt idx="76">
                  <c:v>39</c:v>
                </c:pt>
                <c:pt idx="77">
                  <c:v>40</c:v>
                </c:pt>
                <c:pt idx="78">
                  <c:v>41</c:v>
                </c:pt>
                <c:pt idx="79">
                  <c:v>42</c:v>
                </c:pt>
                <c:pt idx="80">
                  <c:v>43</c:v>
                </c:pt>
                <c:pt idx="81">
                  <c:v>44</c:v>
                </c:pt>
                <c:pt idx="82">
                  <c:v>45</c:v>
                </c:pt>
                <c:pt idx="83">
                  <c:v>46</c:v>
                </c:pt>
                <c:pt idx="84">
                  <c:v>47</c:v>
                </c:pt>
                <c:pt idx="85">
                  <c:v>48</c:v>
                </c:pt>
                <c:pt idx="86">
                  <c:v>49</c:v>
                </c:pt>
                <c:pt idx="87">
                  <c:v>50</c:v>
                </c:pt>
                <c:pt idx="88">
                  <c:v>51</c:v>
                </c:pt>
                <c:pt idx="89">
                  <c:v>52</c:v>
                </c:pt>
                <c:pt idx="90">
                  <c:v>53</c:v>
                </c:pt>
                <c:pt idx="91">
                  <c:v>54</c:v>
                </c:pt>
                <c:pt idx="92">
                  <c:v>55</c:v>
                </c:pt>
                <c:pt idx="93">
                  <c:v>56</c:v>
                </c:pt>
                <c:pt idx="94">
                  <c:v>57</c:v>
                </c:pt>
                <c:pt idx="95">
                  <c:v>58</c:v>
                </c:pt>
                <c:pt idx="96">
                  <c:v>59</c:v>
                </c:pt>
                <c:pt idx="97">
                  <c:v>60</c:v>
                </c:pt>
                <c:pt idx="98">
                  <c:v>61</c:v>
                </c:pt>
                <c:pt idx="99">
                  <c:v>62</c:v>
                </c:pt>
                <c:pt idx="100">
                  <c:v>63</c:v>
                </c:pt>
                <c:pt idx="101">
                  <c:v>64</c:v>
                </c:pt>
                <c:pt idx="102">
                  <c:v>65</c:v>
                </c:pt>
                <c:pt idx="103">
                  <c:v>66</c:v>
                </c:pt>
                <c:pt idx="104">
                  <c:v>67</c:v>
                </c:pt>
                <c:pt idx="105">
                  <c:v>68</c:v>
                </c:pt>
                <c:pt idx="106">
                  <c:v>69</c:v>
                </c:pt>
                <c:pt idx="107">
                  <c:v>70</c:v>
                </c:pt>
                <c:pt idx="108">
                  <c:v>71</c:v>
                </c:pt>
                <c:pt idx="109">
                  <c:v>72</c:v>
                </c:pt>
                <c:pt idx="110">
                  <c:v>73</c:v>
                </c:pt>
                <c:pt idx="111">
                  <c:v>74</c:v>
                </c:pt>
                <c:pt idx="112">
                  <c:v>75</c:v>
                </c:pt>
                <c:pt idx="113">
                  <c:v>76</c:v>
                </c:pt>
                <c:pt idx="114">
                  <c:v>77</c:v>
                </c:pt>
                <c:pt idx="115">
                  <c:v>78</c:v>
                </c:pt>
                <c:pt idx="116">
                  <c:v>79</c:v>
                </c:pt>
                <c:pt idx="117">
                  <c:v>80</c:v>
                </c:pt>
                <c:pt idx="118">
                  <c:v>81</c:v>
                </c:pt>
                <c:pt idx="119">
                  <c:v>82</c:v>
                </c:pt>
                <c:pt idx="120">
                  <c:v>83</c:v>
                </c:pt>
                <c:pt idx="121">
                  <c:v>84</c:v>
                </c:pt>
                <c:pt idx="122">
                  <c:v>85</c:v>
                </c:pt>
                <c:pt idx="123">
                  <c:v>86</c:v>
                </c:pt>
                <c:pt idx="124">
                  <c:v>87</c:v>
                </c:pt>
                <c:pt idx="125">
                  <c:v>88</c:v>
                </c:pt>
                <c:pt idx="126">
                  <c:v>89</c:v>
                </c:pt>
                <c:pt idx="127">
                  <c:v>90</c:v>
                </c:pt>
                <c:pt idx="128">
                  <c:v>91</c:v>
                </c:pt>
                <c:pt idx="129">
                  <c:v>92</c:v>
                </c:pt>
                <c:pt idx="130">
                  <c:v>93</c:v>
                </c:pt>
                <c:pt idx="131">
                  <c:v>94</c:v>
                </c:pt>
                <c:pt idx="132">
                  <c:v>95</c:v>
                </c:pt>
                <c:pt idx="133">
                  <c:v>96</c:v>
                </c:pt>
                <c:pt idx="134">
                  <c:v>97</c:v>
                </c:pt>
                <c:pt idx="135">
                  <c:v>98</c:v>
                </c:pt>
                <c:pt idx="136">
                  <c:v>99</c:v>
                </c:pt>
                <c:pt idx="137">
                  <c:v>100</c:v>
                </c:pt>
                <c:pt idx="138">
                  <c:v>101</c:v>
                </c:pt>
                <c:pt idx="139">
                  <c:v>102</c:v>
                </c:pt>
                <c:pt idx="140">
                  <c:v>103</c:v>
                </c:pt>
                <c:pt idx="141">
                  <c:v>104</c:v>
                </c:pt>
                <c:pt idx="142">
                  <c:v>105</c:v>
                </c:pt>
                <c:pt idx="143">
                  <c:v>106</c:v>
                </c:pt>
                <c:pt idx="144">
                  <c:v>107</c:v>
                </c:pt>
                <c:pt idx="145">
                  <c:v>108</c:v>
                </c:pt>
                <c:pt idx="146">
                  <c:v>109</c:v>
                </c:pt>
                <c:pt idx="147">
                  <c:v>110</c:v>
                </c:pt>
                <c:pt idx="148">
                  <c:v>111</c:v>
                </c:pt>
                <c:pt idx="149">
                  <c:v>112</c:v>
                </c:pt>
                <c:pt idx="150">
                  <c:v>113</c:v>
                </c:pt>
                <c:pt idx="151">
                  <c:v>114</c:v>
                </c:pt>
                <c:pt idx="152">
                  <c:v>115</c:v>
                </c:pt>
                <c:pt idx="153">
                  <c:v>116</c:v>
                </c:pt>
                <c:pt idx="154">
                  <c:v>117</c:v>
                </c:pt>
                <c:pt idx="155">
                  <c:v>118</c:v>
                </c:pt>
                <c:pt idx="156">
                  <c:v>119</c:v>
                </c:pt>
                <c:pt idx="157">
                  <c:v>120</c:v>
                </c:pt>
              </c:numCache>
            </c:numRef>
          </c:xVal>
          <c:yVal>
            <c:numRef>
              <c:f>plasma!$F$14:$F$171</c:f>
              <c:numCache>
                <c:formatCode>General</c:formatCode>
                <c:ptCount val="158"/>
                <c:pt idx="0">
                  <c:v>0</c:v>
                </c:pt>
                <c:pt idx="1">
                  <c:v>4.240174452990233E-4</c:v>
                </c:pt>
                <c:pt idx="2">
                  <c:v>1.6936097115448771E-3</c:v>
                </c:pt>
                <c:pt idx="3">
                  <c:v>4.2789293829147475E-3</c:v>
                </c:pt>
                <c:pt idx="4">
                  <c:v>7.0706149159086478E-3</c:v>
                </c:pt>
                <c:pt idx="5">
                  <c:v>1.1874065713787071E-2</c:v>
                </c:pt>
                <c:pt idx="6">
                  <c:v>3.103909259589667E-2</c:v>
                </c:pt>
                <c:pt idx="7">
                  <c:v>0.65361521706257186</c:v>
                </c:pt>
                <c:pt idx="8">
                  <c:v>2.9205024644971416</c:v>
                </c:pt>
                <c:pt idx="9">
                  <c:v>6.5113457791814637</c:v>
                </c:pt>
                <c:pt idx="10">
                  <c:v>8.9920948526082238</c:v>
                </c:pt>
                <c:pt idx="11">
                  <c:v>10.705888250221191</c:v>
                </c:pt>
                <c:pt idx="12">
                  <c:v>11.767740700500539</c:v>
                </c:pt>
                <c:pt idx="13">
                  <c:v>12.647866651909329</c:v>
                </c:pt>
                <c:pt idx="14">
                  <c:v>13.302838296143948</c:v>
                </c:pt>
                <c:pt idx="15">
                  <c:v>13.8432928863706</c:v>
                </c:pt>
                <c:pt idx="16">
                  <c:v>14.23366514697606</c:v>
                </c:pt>
                <c:pt idx="17">
                  <c:v>14.535722470652789</c:v>
                </c:pt>
                <c:pt idx="18">
                  <c:v>14.681901480680816</c:v>
                </c:pt>
                <c:pt idx="19">
                  <c:v>14.746387913241975</c:v>
                </c:pt>
                <c:pt idx="20">
                  <c:v>14.739451550277366</c:v>
                </c:pt>
                <c:pt idx="21">
                  <c:v>14.658303744843554</c:v>
                </c:pt>
                <c:pt idx="22">
                  <c:v>14.552833594072581</c:v>
                </c:pt>
                <c:pt idx="23">
                  <c:v>14.410305424339164</c:v>
                </c:pt>
                <c:pt idx="24">
                  <c:v>14.273916071494552</c:v>
                </c:pt>
                <c:pt idx="25">
                  <c:v>14.144992076197026</c:v>
                </c:pt>
                <c:pt idx="26">
                  <c:v>14.000272465849449</c:v>
                </c:pt>
                <c:pt idx="27">
                  <c:v>13.816263112106595</c:v>
                </c:pt>
                <c:pt idx="28">
                  <c:v>13.644118049584931</c:v>
                </c:pt>
                <c:pt idx="29">
                  <c:v>13.470220453903867</c:v>
                </c:pt>
                <c:pt idx="30">
                  <c:v>13.350365133441889</c:v>
                </c:pt>
                <c:pt idx="31">
                  <c:v>13.259938384041098</c:v>
                </c:pt>
                <c:pt idx="32">
                  <c:v>13.151019267707259</c:v>
                </c:pt>
                <c:pt idx="33">
                  <c:v>13.013722020076457</c:v>
                </c:pt>
                <c:pt idx="34">
                  <c:v>12.925795126564305</c:v>
                </c:pt>
                <c:pt idx="35">
                  <c:v>12.828797006161063</c:v>
                </c:pt>
                <c:pt idx="36">
                  <c:v>12.737648437332595</c:v>
                </c:pt>
                <c:pt idx="37">
                  <c:v>12.664335704903445</c:v>
                </c:pt>
                <c:pt idx="38">
                  <c:v>12.596581146379306</c:v>
                </c:pt>
                <c:pt idx="39">
                  <c:v>12.517334201080942</c:v>
                </c:pt>
                <c:pt idx="40">
                  <c:v>12.444450165031659</c:v>
                </c:pt>
                <c:pt idx="41">
                  <c:v>12.353565202398677</c:v>
                </c:pt>
                <c:pt idx="42">
                  <c:v>12.298486600301473</c:v>
                </c:pt>
                <c:pt idx="43">
                  <c:v>11.560647229406365</c:v>
                </c:pt>
                <c:pt idx="44">
                  <c:v>9.2941759238365531</c:v>
                </c:pt>
                <c:pt idx="45">
                  <c:v>9.0442639018840723</c:v>
                </c:pt>
                <c:pt idx="46">
                  <c:v>8.6194530976723343</c:v>
                </c:pt>
                <c:pt idx="47">
                  <c:v>8.2469040243847296</c:v>
                </c:pt>
                <c:pt idx="48">
                  <c:v>7.9102646836248702</c:v>
                </c:pt>
                <c:pt idx="49">
                  <c:v>7.6022257788597285</c:v>
                </c:pt>
                <c:pt idx="50">
                  <c:v>7.3185965860451931</c:v>
                </c:pt>
                <c:pt idx="51">
                  <c:v>7.0564195500256712</c:v>
                </c:pt>
                <c:pt idx="52">
                  <c:v>6.8133663536155522</c:v>
                </c:pt>
                <c:pt idx="53">
                  <c:v>6.5875355352112157</c:v>
                </c:pt>
                <c:pt idx="54">
                  <c:v>6.3773256599304595</c:v>
                </c:pt>
                <c:pt idx="55">
                  <c:v>6.1813459448087356</c:v>
                </c:pt>
                <c:pt idx="56">
                  <c:v>5.9983840134827586</c:v>
                </c:pt>
                <c:pt idx="57">
                  <c:v>5.8273748227984408</c:v>
                </c:pt>
                <c:pt idx="58">
                  <c:v>5.6673695310302721</c:v>
                </c:pt>
                <c:pt idx="59">
                  <c:v>5.5175164384047326</c:v>
                </c:pt>
                <c:pt idx="60">
                  <c:v>5.3770499102997151</c:v>
                </c:pt>
                <c:pt idx="61">
                  <c:v>5.2452770990011395</c:v>
                </c:pt>
                <c:pt idx="62">
                  <c:v>5.1215649126567016</c:v>
                </c:pt>
                <c:pt idx="63">
                  <c:v>5.0053319305840356</c:v>
                </c:pt>
                <c:pt idx="64">
                  <c:v>4.8960456473661438</c:v>
                </c:pt>
                <c:pt idx="65">
                  <c:v>4.7932182599717468</c:v>
                </c:pt>
                <c:pt idx="66">
                  <c:v>4.6963967328444571</c:v>
                </c:pt>
                <c:pt idx="67">
                  <c:v>4.6051618743135858</c:v>
                </c:pt>
                <c:pt idx="68">
                  <c:v>4.5191269805676928</c:v>
                </c:pt>
                <c:pt idx="69">
                  <c:v>4.4379338240374109</c:v>
                </c:pt>
                <c:pt idx="70">
                  <c:v>4.361247685820774</c:v>
                </c:pt>
                <c:pt idx="71">
                  <c:v>4.2887589869257488</c:v>
                </c:pt>
                <c:pt idx="72">
                  <c:v>4.2201806991307045</c:v>
                </c:pt>
                <c:pt idx="73">
                  <c:v>4.1552428014593383</c:v>
                </c:pt>
                <c:pt idx="74">
                  <c:v>4.0936966625961713</c:v>
                </c:pt>
                <c:pt idx="75">
                  <c:v>4.0353109217435774</c:v>
                </c:pt>
                <c:pt idx="76">
                  <c:v>3.9798682696236796</c:v>
                </c:pt>
                <c:pt idx="77">
                  <c:v>3.9271680655101409</c:v>
                </c:pt>
                <c:pt idx="78">
                  <c:v>3.8770229882113654</c:v>
                </c:pt>
                <c:pt idx="79">
                  <c:v>3.8292575501301025</c:v>
                </c:pt>
                <c:pt idx="80">
                  <c:v>3.7837086871445442</c:v>
                </c:pt>
                <c:pt idx="81">
                  <c:v>3.7402258420835572</c:v>
                </c:pt>
                <c:pt idx="82">
                  <c:v>3.698666715931505</c:v>
                </c:pt>
                <c:pt idx="83">
                  <c:v>3.658898204309168</c:v>
                </c:pt>
                <c:pt idx="84">
                  <c:v>3.6207979913841171</c:v>
                </c:pt>
                <c:pt idx="85">
                  <c:v>3.5842523430072055</c:v>
                </c:pt>
                <c:pt idx="86">
                  <c:v>3.5491551759613102</c:v>
                </c:pt>
                <c:pt idx="87">
                  <c:v>3.515406170034888</c:v>
                </c:pt>
                <c:pt idx="88">
                  <c:v>3.4829112667765862</c:v>
                </c:pt>
                <c:pt idx="89">
                  <c:v>3.4515841480216696</c:v>
                </c:pt>
                <c:pt idx="90">
                  <c:v>3.4213454070364322</c:v>
                </c:pt>
                <c:pt idx="91">
                  <c:v>3.3921194147800482</c:v>
                </c:pt>
                <c:pt idx="92">
                  <c:v>3.363835759113726</c:v>
                </c:pt>
                <c:pt idx="93">
                  <c:v>3.3364283122171758</c:v>
                </c:pt>
                <c:pt idx="94">
                  <c:v>3.3098376079567768</c:v>
                </c:pt>
                <c:pt idx="95">
                  <c:v>3.2840061964835376</c:v>
                </c:pt>
                <c:pt idx="96">
                  <c:v>3.2588809251214741</c:v>
                </c:pt>
                <c:pt idx="97">
                  <c:v>3.2344137581881434</c:v>
                </c:pt>
                <c:pt idx="98">
                  <c:v>3.2105565211962896</c:v>
                </c:pt>
                <c:pt idx="99">
                  <c:v>3.1872670949319484</c:v>
                </c:pt>
                <c:pt idx="100">
                  <c:v>3.1645062604589231</c:v>
                </c:pt>
                <c:pt idx="101">
                  <c:v>3.1422364885392668</c:v>
                </c:pt>
                <c:pt idx="102">
                  <c:v>3.1204227725523994</c:v>
                </c:pt>
                <c:pt idx="103">
                  <c:v>3.099031500836682</c:v>
                </c:pt>
                <c:pt idx="104">
                  <c:v>3.0780327632719096</c:v>
                </c:pt>
                <c:pt idx="105">
                  <c:v>3.057401285366085</c:v>
                </c:pt>
                <c:pt idx="106">
                  <c:v>3.0371084803523862</c:v>
                </c:pt>
                <c:pt idx="107">
                  <c:v>3.0171289323330424</c:v>
                </c:pt>
                <c:pt idx="108">
                  <c:v>2.9974428844955043</c:v>
                </c:pt>
                <c:pt idx="109">
                  <c:v>2.9780275927651179</c:v>
                </c:pt>
                <c:pt idx="110">
                  <c:v>2.9588621963708204</c:v>
                </c:pt>
                <c:pt idx="111">
                  <c:v>2.9399295371277527</c:v>
                </c:pt>
                <c:pt idx="112">
                  <c:v>2.9212113773793753</c:v>
                </c:pt>
                <c:pt idx="113">
                  <c:v>2.9026906603716367</c:v>
                </c:pt>
                <c:pt idx="114">
                  <c:v>2.8843551436723254</c:v>
                </c:pt>
                <c:pt idx="115">
                  <c:v>2.8661905571587463</c:v>
                </c:pt>
                <c:pt idx="116">
                  <c:v>2.8481820362110613</c:v>
                </c:pt>
                <c:pt idx="117">
                  <c:v>2.8303187471460691</c:v>
                </c:pt>
                <c:pt idx="118">
                  <c:v>2.8125888043145668</c:v>
                </c:pt>
                <c:pt idx="119">
                  <c:v>2.7949814605302858</c:v>
                </c:pt>
                <c:pt idx="120">
                  <c:v>2.7774893307925139</c:v>
                </c:pt>
                <c:pt idx="121">
                  <c:v>2.760102357721598</c:v>
                </c:pt>
                <c:pt idx="122">
                  <c:v>2.7428095364827816</c:v>
                </c:pt>
                <c:pt idx="123">
                  <c:v>2.7256036672178525</c:v>
                </c:pt>
                <c:pt idx="124">
                  <c:v>2.7084791459482491</c:v>
                </c:pt>
                <c:pt idx="125">
                  <c:v>2.6914283914149517</c:v>
                </c:pt>
                <c:pt idx="126">
                  <c:v>2.6744445308337004</c:v>
                </c:pt>
                <c:pt idx="127">
                  <c:v>2.6575210034280148</c:v>
                </c:pt>
                <c:pt idx="128">
                  <c:v>2.6406528200063191</c:v>
                </c:pt>
                <c:pt idx="129">
                  <c:v>2.6238357013081282</c:v>
                </c:pt>
                <c:pt idx="130">
                  <c:v>2.607064359976957</c:v>
                </c:pt>
                <c:pt idx="131">
                  <c:v>2.5903345630064862</c:v>
                </c:pt>
                <c:pt idx="132">
                  <c:v>2.5736411350397899</c:v>
                </c:pt>
                <c:pt idx="133">
                  <c:v>2.5569799481407136</c:v>
                </c:pt>
                <c:pt idx="134">
                  <c:v>2.5403487158628404</c:v>
                </c:pt>
                <c:pt idx="135">
                  <c:v>2.5237445794053488</c:v>
                </c:pt>
                <c:pt idx="136">
                  <c:v>2.5071631352594133</c:v>
                </c:pt>
                <c:pt idx="137">
                  <c:v>2.4906007562609114</c:v>
                </c:pt>
                <c:pt idx="138">
                  <c:v>2.4740555063598437</c:v>
                </c:pt>
                <c:pt idx="139">
                  <c:v>2.4575247799330109</c:v>
                </c:pt>
                <c:pt idx="140">
                  <c:v>2.4410057610741376</c:v>
                </c:pt>
                <c:pt idx="141">
                  <c:v>2.424496963720888</c:v>
                </c:pt>
                <c:pt idx="142">
                  <c:v>2.4079974747801094</c:v>
                </c:pt>
                <c:pt idx="143">
                  <c:v>2.3915038810639442</c:v>
                </c:pt>
                <c:pt idx="144">
                  <c:v>2.375014560569952</c:v>
                </c:pt>
                <c:pt idx="145">
                  <c:v>2.3585285882960627</c:v>
                </c:pt>
                <c:pt idx="146">
                  <c:v>2.3420425673076326</c:v>
                </c:pt>
                <c:pt idx="147">
                  <c:v>2.3255562967528749</c:v>
                </c:pt>
                <c:pt idx="148">
                  <c:v>2.3090694694862033</c:v>
                </c:pt>
                <c:pt idx="149">
                  <c:v>2.2925790200750056</c:v>
                </c:pt>
                <c:pt idx="150">
                  <c:v>2.2760835541455489</c:v>
                </c:pt>
                <c:pt idx="151">
                  <c:v>2.2595837084985808</c:v>
                </c:pt>
                <c:pt idx="152">
                  <c:v>2.2430782062520551</c:v>
                </c:pt>
                <c:pt idx="153">
                  <c:v>2.2265664507437228</c:v>
                </c:pt>
                <c:pt idx="154">
                  <c:v>2.2100467120688889</c:v>
                </c:pt>
                <c:pt idx="155">
                  <c:v>2.1935181913000257</c:v>
                </c:pt>
                <c:pt idx="156">
                  <c:v>2.1769804492407268</c:v>
                </c:pt>
                <c:pt idx="157">
                  <c:v>2.1604318146334003</c:v>
                </c:pt>
              </c:numCache>
            </c:numRef>
          </c:yVal>
          <c:smooth val="1"/>
        </c:ser>
        <c:ser>
          <c:idx val="1"/>
          <c:order val="2"/>
          <c:tx>
            <c:v>C2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plasma!$A$14:$A$111</c:f>
              <c:numCache>
                <c:formatCode>General</c:formatCode>
                <c:ptCount val="98"/>
                <c:pt idx="0">
                  <c:v>0</c:v>
                </c:pt>
                <c:pt idx="1">
                  <c:v>0.04</c:v>
                </c:pt>
                <c:pt idx="2">
                  <c:v>0.12</c:v>
                </c:pt>
                <c:pt idx="3">
                  <c:v>0.21</c:v>
                </c:pt>
                <c:pt idx="4">
                  <c:v>0.28999999999999998</c:v>
                </c:pt>
                <c:pt idx="5">
                  <c:v>0.38</c:v>
                </c:pt>
                <c:pt idx="6">
                  <c:v>0.46</c:v>
                </c:pt>
                <c:pt idx="7">
                  <c:v>0.54</c:v>
                </c:pt>
                <c:pt idx="8">
                  <c:v>0.62</c:v>
                </c:pt>
                <c:pt idx="9">
                  <c:v>0.71</c:v>
                </c:pt>
                <c:pt idx="10">
                  <c:v>0.79</c:v>
                </c:pt>
                <c:pt idx="11">
                  <c:v>0.88</c:v>
                </c:pt>
                <c:pt idx="12">
                  <c:v>0.96</c:v>
                </c:pt>
                <c:pt idx="13">
                  <c:v>1.04</c:v>
                </c:pt>
                <c:pt idx="14">
                  <c:v>1.1200000000000001</c:v>
                </c:pt>
                <c:pt idx="15">
                  <c:v>1.21</c:v>
                </c:pt>
                <c:pt idx="16">
                  <c:v>1.29</c:v>
                </c:pt>
                <c:pt idx="17">
                  <c:v>1.38</c:v>
                </c:pt>
                <c:pt idx="18">
                  <c:v>1.46</c:v>
                </c:pt>
                <c:pt idx="19">
                  <c:v>1.54</c:v>
                </c:pt>
                <c:pt idx="20">
                  <c:v>1.62</c:v>
                </c:pt>
                <c:pt idx="21">
                  <c:v>1.71</c:v>
                </c:pt>
                <c:pt idx="22">
                  <c:v>1.79</c:v>
                </c:pt>
                <c:pt idx="23">
                  <c:v>1.88</c:v>
                </c:pt>
                <c:pt idx="24">
                  <c:v>1.96</c:v>
                </c:pt>
                <c:pt idx="25">
                  <c:v>2.04</c:v>
                </c:pt>
                <c:pt idx="26">
                  <c:v>2.12</c:v>
                </c:pt>
                <c:pt idx="27">
                  <c:v>2.21</c:v>
                </c:pt>
                <c:pt idx="28">
                  <c:v>2.29</c:v>
                </c:pt>
                <c:pt idx="29">
                  <c:v>2.38</c:v>
                </c:pt>
                <c:pt idx="30">
                  <c:v>2.46</c:v>
                </c:pt>
                <c:pt idx="31">
                  <c:v>2.54</c:v>
                </c:pt>
                <c:pt idx="32">
                  <c:v>2.62</c:v>
                </c:pt>
                <c:pt idx="33">
                  <c:v>2.71</c:v>
                </c:pt>
                <c:pt idx="34">
                  <c:v>2.79</c:v>
                </c:pt>
                <c:pt idx="35">
                  <c:v>2.88</c:v>
                </c:pt>
                <c:pt idx="36">
                  <c:v>2.96</c:v>
                </c:pt>
                <c:pt idx="37">
                  <c:v>3.04</c:v>
                </c:pt>
                <c:pt idx="38">
                  <c:v>3.12</c:v>
                </c:pt>
                <c:pt idx="39">
                  <c:v>3.21</c:v>
                </c:pt>
                <c:pt idx="40">
                  <c:v>3.29</c:v>
                </c:pt>
                <c:pt idx="41">
                  <c:v>3.38</c:v>
                </c:pt>
                <c:pt idx="42">
                  <c:v>3.46</c:v>
                </c:pt>
                <c:pt idx="43">
                  <c:v>4.5199999999999996</c:v>
                </c:pt>
                <c:pt idx="44">
                  <c:v>7.48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  <c:pt idx="61">
                  <c:v>24</c:v>
                </c:pt>
                <c:pt idx="62">
                  <c:v>25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29</c:v>
                </c:pt>
                <c:pt idx="67">
                  <c:v>30</c:v>
                </c:pt>
                <c:pt idx="68">
                  <c:v>31</c:v>
                </c:pt>
                <c:pt idx="69">
                  <c:v>32</c:v>
                </c:pt>
                <c:pt idx="70">
                  <c:v>33</c:v>
                </c:pt>
                <c:pt idx="71">
                  <c:v>34</c:v>
                </c:pt>
                <c:pt idx="72">
                  <c:v>35</c:v>
                </c:pt>
                <c:pt idx="73">
                  <c:v>36</c:v>
                </c:pt>
                <c:pt idx="74">
                  <c:v>37</c:v>
                </c:pt>
                <c:pt idx="75">
                  <c:v>38</c:v>
                </c:pt>
                <c:pt idx="76">
                  <c:v>39</c:v>
                </c:pt>
                <c:pt idx="77">
                  <c:v>40</c:v>
                </c:pt>
                <c:pt idx="78">
                  <c:v>41</c:v>
                </c:pt>
                <c:pt idx="79">
                  <c:v>42</c:v>
                </c:pt>
                <c:pt idx="80">
                  <c:v>43</c:v>
                </c:pt>
                <c:pt idx="81">
                  <c:v>44</c:v>
                </c:pt>
                <c:pt idx="82">
                  <c:v>45</c:v>
                </c:pt>
                <c:pt idx="83">
                  <c:v>46</c:v>
                </c:pt>
                <c:pt idx="84">
                  <c:v>47</c:v>
                </c:pt>
                <c:pt idx="85">
                  <c:v>48</c:v>
                </c:pt>
                <c:pt idx="86">
                  <c:v>49</c:v>
                </c:pt>
                <c:pt idx="87">
                  <c:v>50</c:v>
                </c:pt>
                <c:pt idx="88">
                  <c:v>51</c:v>
                </c:pt>
                <c:pt idx="89">
                  <c:v>52</c:v>
                </c:pt>
                <c:pt idx="90">
                  <c:v>53</c:v>
                </c:pt>
                <c:pt idx="91">
                  <c:v>54</c:v>
                </c:pt>
                <c:pt idx="92">
                  <c:v>55</c:v>
                </c:pt>
                <c:pt idx="93">
                  <c:v>56</c:v>
                </c:pt>
                <c:pt idx="94">
                  <c:v>57</c:v>
                </c:pt>
                <c:pt idx="95">
                  <c:v>58</c:v>
                </c:pt>
                <c:pt idx="96">
                  <c:v>59</c:v>
                </c:pt>
                <c:pt idx="97">
                  <c:v>60</c:v>
                </c:pt>
              </c:numCache>
            </c:numRef>
          </c:xVal>
          <c:yVal>
            <c:numRef>
              <c:f>plasma!$G$14:$G$171</c:f>
              <c:numCache>
                <c:formatCode>General</c:formatCode>
                <c:ptCount val="158"/>
                <c:pt idx="0">
                  <c:v>0</c:v>
                </c:pt>
                <c:pt idx="1">
                  <c:v>2.5199143007185749E-6</c:v>
                </c:pt>
                <c:pt idx="2">
                  <c:v>2.7357828963939931E-5</c:v>
                </c:pt>
                <c:pt idx="3">
                  <c:v>1.0512576522967409E-4</c:v>
                </c:pt>
                <c:pt idx="4">
                  <c:v>2.3479471924178945E-4</c:v>
                </c:pt>
                <c:pt idx="5">
                  <c:v>4.7521435748597361E-4</c:v>
                </c:pt>
                <c:pt idx="6">
                  <c:v>9.6257197115176692E-4</c:v>
                </c:pt>
                <c:pt idx="7">
                  <c:v>8.9874039275967977E-3</c:v>
                </c:pt>
                <c:pt idx="8">
                  <c:v>5.0730344242462852E-2</c:v>
                </c:pt>
                <c:pt idx="9">
                  <c:v>0.17322346427456647</c:v>
                </c:pt>
                <c:pt idx="10">
                  <c:v>0.34923504642465708</c:v>
                </c:pt>
                <c:pt idx="11">
                  <c:v>0.59477124677296478</c:v>
                </c:pt>
                <c:pt idx="12">
                  <c:v>0.83697203481032612</c:v>
                </c:pt>
                <c:pt idx="13">
                  <c:v>1.0929164711607593</c:v>
                </c:pt>
                <c:pt idx="14">
                  <c:v>1.3572974266230422</c:v>
                </c:pt>
                <c:pt idx="15">
                  <c:v>1.6586527466265031</c:v>
                </c:pt>
                <c:pt idx="16">
                  <c:v>1.9267691162443201</c:v>
                </c:pt>
                <c:pt idx="17">
                  <c:v>2.2255154499056267</c:v>
                </c:pt>
                <c:pt idx="18">
                  <c:v>2.4857265673466227</c:v>
                </c:pt>
                <c:pt idx="19">
                  <c:v>2.7386266040522629</c:v>
                </c:pt>
                <c:pt idx="20">
                  <c:v>2.9826895035780572</c:v>
                </c:pt>
                <c:pt idx="21">
                  <c:v>3.2451484974544162</c:v>
                </c:pt>
                <c:pt idx="22">
                  <c:v>3.4669260919209335</c:v>
                </c:pt>
                <c:pt idx="23">
                  <c:v>3.703205047649055</c:v>
                </c:pt>
                <c:pt idx="24">
                  <c:v>3.9015587651883479</c:v>
                </c:pt>
                <c:pt idx="25">
                  <c:v>4.0893348610224951</c:v>
                </c:pt>
                <c:pt idx="26">
                  <c:v>4.2668347118585999</c:v>
                </c:pt>
                <c:pt idx="27">
                  <c:v>4.4542284639391978</c:v>
                </c:pt>
                <c:pt idx="28">
                  <c:v>4.609962742262856</c:v>
                </c:pt>
                <c:pt idx="29">
                  <c:v>4.7736213527497862</c:v>
                </c:pt>
                <c:pt idx="30">
                  <c:v>4.9098386899041095</c:v>
                </c:pt>
                <c:pt idx="31">
                  <c:v>5.0384723868835959</c:v>
                </c:pt>
                <c:pt idx="32">
                  <c:v>5.1599375586852272</c:v>
                </c:pt>
                <c:pt idx="33">
                  <c:v>5.2879054704503901</c:v>
                </c:pt>
                <c:pt idx="34">
                  <c:v>5.3944772649815746</c:v>
                </c:pt>
                <c:pt idx="35">
                  <c:v>5.5071705668033788</c:v>
                </c:pt>
                <c:pt idx="36">
                  <c:v>5.6011461292783906</c:v>
                </c:pt>
                <c:pt idx="37">
                  <c:v>5.6896724139310839</c:v>
                </c:pt>
                <c:pt idx="38">
                  <c:v>5.773230593696586</c:v>
                </c:pt>
                <c:pt idx="39">
                  <c:v>5.8615708659572503</c:v>
                </c:pt>
                <c:pt idx="40">
                  <c:v>5.9351917047158951</c:v>
                </c:pt>
                <c:pt idx="41">
                  <c:v>6.012578281280816</c:v>
                </c:pt>
                <c:pt idx="42">
                  <c:v>6.076925643719898</c:v>
                </c:pt>
                <c:pt idx="43">
                  <c:v>6.6454510821080941</c:v>
                </c:pt>
                <c:pt idx="44">
                  <c:v>6.575202185712433</c:v>
                </c:pt>
                <c:pt idx="45">
                  <c:v>6.4015872110772793</c:v>
                </c:pt>
                <c:pt idx="46">
                  <c:v>6.0872220168659998</c:v>
                </c:pt>
                <c:pt idx="47">
                  <c:v>5.8017361413243602</c:v>
                </c:pt>
                <c:pt idx="48">
                  <c:v>5.5443967478979159</c:v>
                </c:pt>
                <c:pt idx="49">
                  <c:v>5.3119122688667293</c:v>
                </c:pt>
                <c:pt idx="50">
                  <c:v>5.1008920880967024</c:v>
                </c:pt>
                <c:pt idx="51">
                  <c:v>4.9084090379651588</c:v>
                </c:pt>
                <c:pt idx="52">
                  <c:v>4.7320432631770633</c:v>
                </c:pt>
                <c:pt idx="53">
                  <c:v>4.5698118946615374</c:v>
                </c:pt>
                <c:pt idx="54">
                  <c:v>4.4200864180033053</c:v>
                </c:pt>
                <c:pt idx="55">
                  <c:v>4.2815161170513871</c:v>
                </c:pt>
                <c:pt idx="56">
                  <c:v>4.1529666324745431</c:v>
                </c:pt>
                <c:pt idx="57">
                  <c:v>4.0334747957364918</c:v>
                </c:pt>
                <c:pt idx="58">
                  <c:v>3.9222135415372996</c:v>
                </c:pt>
                <c:pt idx="59">
                  <c:v>3.8184644265635059</c:v>
                </c:pt>
                <c:pt idx="60">
                  <c:v>3.7215972174965524</c:v>
                </c:pt>
                <c:pt idx="61">
                  <c:v>3.6310544969374527</c:v>
                </c:pt>
                <c:pt idx="62">
                  <c:v>3.5463390975705553</c:v>
                </c:pt>
                <c:pt idx="63">
                  <c:v>3.4670038893578328</c:v>
                </c:pt>
                <c:pt idx="64">
                  <c:v>3.3926442449405387</c:v>
                </c:pt>
                <c:pt idx="65">
                  <c:v>3.3228926095977602</c:v>
                </c:pt>
                <c:pt idx="66">
                  <c:v>3.2574134886020296</c:v>
                </c:pt>
                <c:pt idx="67">
                  <c:v>3.1958990848492825</c:v>
                </c:pt>
                <c:pt idx="68">
                  <c:v>3.1380663699042981</c:v>
                </c:pt>
                <c:pt idx="69">
                  <c:v>3.0836546578056963</c:v>
                </c:pt>
                <c:pt idx="70">
                  <c:v>3.0324230482921068</c:v>
                </c:pt>
                <c:pt idx="71">
                  <c:v>2.9841484709122894</c:v>
                </c:pt>
                <c:pt idx="72">
                  <c:v>2.9386243837395867</c:v>
                </c:pt>
                <c:pt idx="73">
                  <c:v>2.8956590042311565</c:v>
                </c:pt>
                <c:pt idx="74">
                  <c:v>2.8550740955778751</c:v>
                </c:pt>
                <c:pt idx="75">
                  <c:v>2.8167042649235627</c:v>
                </c:pt>
                <c:pt idx="76">
                  <c:v>2.7803956550532312</c:v>
                </c:pt>
                <c:pt idx="77">
                  <c:v>2.7460050784301693</c:v>
                </c:pt>
                <c:pt idx="78">
                  <c:v>2.7133994059494531</c:v>
                </c:pt>
                <c:pt idx="79">
                  <c:v>2.6824546149124218</c:v>
                </c:pt>
                <c:pt idx="80">
                  <c:v>2.6530551040280166</c:v>
                </c:pt>
                <c:pt idx="81">
                  <c:v>2.6250933614302436</c:v>
                </c:pt>
                <c:pt idx="82">
                  <c:v>2.5984692633434152</c:v>
                </c:pt>
                <c:pt idx="83">
                  <c:v>2.5730892490862192</c:v>
                </c:pt>
                <c:pt idx="84">
                  <c:v>2.5488661265983223</c:v>
                </c:pt>
                <c:pt idx="85">
                  <c:v>2.5257188838976683</c:v>
                </c:pt>
                <c:pt idx="86">
                  <c:v>2.5035721985520247</c:v>
                </c:pt>
                <c:pt idx="87">
                  <c:v>2.4823558003075559</c:v>
                </c:pt>
                <c:pt idx="88">
                  <c:v>2.4620039162267617</c:v>
                </c:pt>
                <c:pt idx="89">
                  <c:v>2.4424551732947588</c:v>
                </c:pt>
                <c:pt idx="90">
                  <c:v>2.4236526206596025</c:v>
                </c:pt>
                <c:pt idx="91">
                  <c:v>2.4055432671456445</c:v>
                </c:pt>
                <c:pt idx="92">
                  <c:v>2.3880775957838747</c:v>
                </c:pt>
                <c:pt idx="93">
                  <c:v>2.3712093302275838</c:v>
                </c:pt>
                <c:pt idx="94">
                  <c:v>2.3548954688620976</c:v>
                </c:pt>
                <c:pt idx="95">
                  <c:v>2.3390960337623188</c:v>
                </c:pt>
                <c:pt idx="96">
                  <c:v>2.3237736330389995</c:v>
                </c:pt>
                <c:pt idx="97">
                  <c:v>2.308893569740754</c:v>
                </c:pt>
                <c:pt idx="98">
                  <c:v>2.2944233739147597</c:v>
                </c:pt>
                <c:pt idx="99">
                  <c:v>2.2803326310520808</c:v>
                </c:pt>
                <c:pt idx="100">
                  <c:v>2.2665932462123015</c:v>
                </c:pt>
                <c:pt idx="101">
                  <c:v>2.2531790794351565</c:v>
                </c:pt>
                <c:pt idx="102">
                  <c:v>2.2400656780871002</c:v>
                </c:pt>
                <c:pt idx="103">
                  <c:v>2.2272300784594861</c:v>
                </c:pt>
                <c:pt idx="104">
                  <c:v>2.2146508279608659</c:v>
                </c:pt>
                <c:pt idx="105">
                  <c:v>2.2023083919457802</c:v>
                </c:pt>
                <c:pt idx="106">
                  <c:v>2.1901845558523823</c:v>
                </c:pt>
                <c:pt idx="107">
                  <c:v>2.1782618825930173</c:v>
                </c:pt>
                <c:pt idx="108">
                  <c:v>2.1665244660835188</c:v>
                </c:pt>
                <c:pt idx="109">
                  <c:v>2.1549576491010556</c:v>
                </c:pt>
                <c:pt idx="110">
                  <c:v>2.1435473944830385</c:v>
                </c:pt>
                <c:pt idx="111">
                  <c:v>2.1322807096734167</c:v>
                </c:pt>
                <c:pt idx="112">
                  <c:v>2.1211455492260147</c:v>
                </c:pt>
                <c:pt idx="113">
                  <c:v>2.110130450675161</c:v>
                </c:pt>
                <c:pt idx="114">
                  <c:v>2.0992250249272657</c:v>
                </c:pt>
                <c:pt idx="115">
                  <c:v>2.0884198693747864</c:v>
                </c:pt>
                <c:pt idx="116">
                  <c:v>2.0777058609689405</c:v>
                </c:pt>
                <c:pt idx="117">
                  <c:v>2.0670744562593844</c:v>
                </c:pt>
                <c:pt idx="118">
                  <c:v>2.0565178203695043</c:v>
                </c:pt>
                <c:pt idx="119">
                  <c:v>2.0460285566099867</c:v>
                </c:pt>
                <c:pt idx="120">
                  <c:v>2.0356000751775492</c:v>
                </c:pt>
                <c:pt idx="121">
                  <c:v>2.0252263586245256</c:v>
                </c:pt>
                <c:pt idx="122">
                  <c:v>2.0149012971413724</c:v>
                </c:pt>
                <c:pt idx="123">
                  <c:v>2.0046190648605133</c:v>
                </c:pt>
                <c:pt idx="124">
                  <c:v>1.9943746584148134</c:v>
                </c:pt>
                <c:pt idx="125">
                  <c:v>1.9841635279861667</c:v>
                </c:pt>
                <c:pt idx="126">
                  <c:v>1.9739812441671301</c:v>
                </c:pt>
                <c:pt idx="127">
                  <c:v>1.9638235708930651</c:v>
                </c:pt>
                <c:pt idx="128">
                  <c:v>1.9536866147256384</c:v>
                </c:pt>
                <c:pt idx="129">
                  <c:v>1.9435669647409926</c:v>
                </c:pt>
                <c:pt idx="130">
                  <c:v>1.9334614664947385</c:v>
                </c:pt>
                <c:pt idx="131">
                  <c:v>1.9233671253653377</c:v>
                </c:pt>
                <c:pt idx="132">
                  <c:v>1.9132810554054365</c:v>
                </c:pt>
                <c:pt idx="133">
                  <c:v>1.9032004472551287</c:v>
                </c:pt>
                <c:pt idx="134">
                  <c:v>1.8931228853636604</c:v>
                </c:pt>
                <c:pt idx="135">
                  <c:v>1.8830463467020859</c:v>
                </c:pt>
                <c:pt idx="136">
                  <c:v>1.8729687905640819</c:v>
                </c:pt>
                <c:pt idx="137">
                  <c:v>1.8628880703637132</c:v>
                </c:pt>
                <c:pt idx="138">
                  <c:v>1.8528022710280392</c:v>
                </c:pt>
                <c:pt idx="139">
                  <c:v>1.8427097409964306</c:v>
                </c:pt>
                <c:pt idx="140">
                  <c:v>1.832608881975365</c:v>
                </c:pt>
                <c:pt idx="141">
                  <c:v>1.8224982620473811</c:v>
                </c:pt>
                <c:pt idx="142">
                  <c:v>1.8123767798760966</c:v>
                </c:pt>
                <c:pt idx="143">
                  <c:v>1.8022433021925079</c:v>
                </c:pt>
                <c:pt idx="144">
                  <c:v>1.7920965890135021</c:v>
                </c:pt>
                <c:pt idx="145">
                  <c:v>1.7819356345659905</c:v>
                </c:pt>
                <c:pt idx="146">
                  <c:v>1.7717593605999875</c:v>
                </c:pt>
                <c:pt idx="147">
                  <c:v>1.7615667307626035</c:v>
                </c:pt>
                <c:pt idx="148">
                  <c:v>1.7513571069418663</c:v>
                </c:pt>
                <c:pt idx="149">
                  <c:v>1.7411297475148391</c:v>
                </c:pt>
                <c:pt idx="150">
                  <c:v>1.7308837148341434</c:v>
                </c:pt>
                <c:pt idx="151">
                  <c:v>1.7206183978800926</c:v>
                </c:pt>
                <c:pt idx="152">
                  <c:v>1.7103333990761032</c:v>
                </c:pt>
                <c:pt idx="153">
                  <c:v>1.7000283016230198</c:v>
                </c:pt>
                <c:pt idx="154">
                  <c:v>1.6897026213311823</c:v>
                </c:pt>
                <c:pt idx="155">
                  <c:v>1.6793558074042954</c:v>
                </c:pt>
                <c:pt idx="156">
                  <c:v>1.6689874235161799</c:v>
                </c:pt>
                <c:pt idx="157">
                  <c:v>1.658596997163672</c:v>
                </c:pt>
              </c:numCache>
            </c:numRef>
          </c:yVal>
          <c:smooth val="1"/>
        </c:ser>
        <c:ser>
          <c:idx val="2"/>
          <c:order val="3"/>
          <c:tx>
            <c:v>C3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plasma!$A$14:$A$111</c:f>
              <c:numCache>
                <c:formatCode>General</c:formatCode>
                <c:ptCount val="98"/>
                <c:pt idx="0">
                  <c:v>0</c:v>
                </c:pt>
                <c:pt idx="1">
                  <c:v>0.04</c:v>
                </c:pt>
                <c:pt idx="2">
                  <c:v>0.12</c:v>
                </c:pt>
                <c:pt idx="3">
                  <c:v>0.21</c:v>
                </c:pt>
                <c:pt idx="4">
                  <c:v>0.28999999999999998</c:v>
                </c:pt>
                <c:pt idx="5">
                  <c:v>0.38</c:v>
                </c:pt>
                <c:pt idx="6">
                  <c:v>0.46</c:v>
                </c:pt>
                <c:pt idx="7">
                  <c:v>0.54</c:v>
                </c:pt>
                <c:pt idx="8">
                  <c:v>0.62</c:v>
                </c:pt>
                <c:pt idx="9">
                  <c:v>0.71</c:v>
                </c:pt>
                <c:pt idx="10">
                  <c:v>0.79</c:v>
                </c:pt>
                <c:pt idx="11">
                  <c:v>0.88</c:v>
                </c:pt>
                <c:pt idx="12">
                  <c:v>0.96</c:v>
                </c:pt>
                <c:pt idx="13">
                  <c:v>1.04</c:v>
                </c:pt>
                <c:pt idx="14">
                  <c:v>1.1200000000000001</c:v>
                </c:pt>
                <c:pt idx="15">
                  <c:v>1.21</c:v>
                </c:pt>
                <c:pt idx="16">
                  <c:v>1.29</c:v>
                </c:pt>
                <c:pt idx="17">
                  <c:v>1.38</c:v>
                </c:pt>
                <c:pt idx="18">
                  <c:v>1.46</c:v>
                </c:pt>
                <c:pt idx="19">
                  <c:v>1.54</c:v>
                </c:pt>
                <c:pt idx="20">
                  <c:v>1.62</c:v>
                </c:pt>
                <c:pt idx="21">
                  <c:v>1.71</c:v>
                </c:pt>
                <c:pt idx="22">
                  <c:v>1.79</c:v>
                </c:pt>
                <c:pt idx="23">
                  <c:v>1.88</c:v>
                </c:pt>
                <c:pt idx="24">
                  <c:v>1.96</c:v>
                </c:pt>
                <c:pt idx="25">
                  <c:v>2.04</c:v>
                </c:pt>
                <c:pt idx="26">
                  <c:v>2.12</c:v>
                </c:pt>
                <c:pt idx="27">
                  <c:v>2.21</c:v>
                </c:pt>
                <c:pt idx="28">
                  <c:v>2.29</c:v>
                </c:pt>
                <c:pt idx="29">
                  <c:v>2.38</c:v>
                </c:pt>
                <c:pt idx="30">
                  <c:v>2.46</c:v>
                </c:pt>
                <c:pt idx="31">
                  <c:v>2.54</c:v>
                </c:pt>
                <c:pt idx="32">
                  <c:v>2.62</c:v>
                </c:pt>
                <c:pt idx="33">
                  <c:v>2.71</c:v>
                </c:pt>
                <c:pt idx="34">
                  <c:v>2.79</c:v>
                </c:pt>
                <c:pt idx="35">
                  <c:v>2.88</c:v>
                </c:pt>
                <c:pt idx="36">
                  <c:v>2.96</c:v>
                </c:pt>
                <c:pt idx="37">
                  <c:v>3.04</c:v>
                </c:pt>
                <c:pt idx="38">
                  <c:v>3.12</c:v>
                </c:pt>
                <c:pt idx="39">
                  <c:v>3.21</c:v>
                </c:pt>
                <c:pt idx="40">
                  <c:v>3.29</c:v>
                </c:pt>
                <c:pt idx="41">
                  <c:v>3.38</c:v>
                </c:pt>
                <c:pt idx="42">
                  <c:v>3.46</c:v>
                </c:pt>
                <c:pt idx="43">
                  <c:v>4.5199999999999996</c:v>
                </c:pt>
                <c:pt idx="44">
                  <c:v>7.48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  <c:pt idx="61">
                  <c:v>24</c:v>
                </c:pt>
                <c:pt idx="62">
                  <c:v>25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29</c:v>
                </c:pt>
                <c:pt idx="67">
                  <c:v>30</c:v>
                </c:pt>
                <c:pt idx="68">
                  <c:v>31</c:v>
                </c:pt>
                <c:pt idx="69">
                  <c:v>32</c:v>
                </c:pt>
                <c:pt idx="70">
                  <c:v>33</c:v>
                </c:pt>
                <c:pt idx="71">
                  <c:v>34</c:v>
                </c:pt>
                <c:pt idx="72">
                  <c:v>35</c:v>
                </c:pt>
                <c:pt idx="73">
                  <c:v>36</c:v>
                </c:pt>
                <c:pt idx="74">
                  <c:v>37</c:v>
                </c:pt>
                <c:pt idx="75">
                  <c:v>38</c:v>
                </c:pt>
                <c:pt idx="76">
                  <c:v>39</c:v>
                </c:pt>
                <c:pt idx="77">
                  <c:v>40</c:v>
                </c:pt>
                <c:pt idx="78">
                  <c:v>41</c:v>
                </c:pt>
                <c:pt idx="79">
                  <c:v>42</c:v>
                </c:pt>
                <c:pt idx="80">
                  <c:v>43</c:v>
                </c:pt>
                <c:pt idx="81">
                  <c:v>44</c:v>
                </c:pt>
                <c:pt idx="82">
                  <c:v>45</c:v>
                </c:pt>
                <c:pt idx="83">
                  <c:v>46</c:v>
                </c:pt>
                <c:pt idx="84">
                  <c:v>47</c:v>
                </c:pt>
                <c:pt idx="85">
                  <c:v>48</c:v>
                </c:pt>
                <c:pt idx="86">
                  <c:v>49</c:v>
                </c:pt>
                <c:pt idx="87">
                  <c:v>50</c:v>
                </c:pt>
                <c:pt idx="88">
                  <c:v>51</c:v>
                </c:pt>
                <c:pt idx="89">
                  <c:v>52</c:v>
                </c:pt>
                <c:pt idx="90">
                  <c:v>53</c:v>
                </c:pt>
                <c:pt idx="91">
                  <c:v>54</c:v>
                </c:pt>
                <c:pt idx="92">
                  <c:v>55</c:v>
                </c:pt>
                <c:pt idx="93">
                  <c:v>56</c:v>
                </c:pt>
                <c:pt idx="94">
                  <c:v>57</c:v>
                </c:pt>
                <c:pt idx="95">
                  <c:v>58</c:v>
                </c:pt>
                <c:pt idx="96">
                  <c:v>59</c:v>
                </c:pt>
                <c:pt idx="97">
                  <c:v>60</c:v>
                </c:pt>
              </c:numCache>
            </c:numRef>
          </c:xVal>
          <c:yVal>
            <c:numRef>
              <c:f>plasma!$H$14:$H$111</c:f>
              <c:numCache>
                <c:formatCode>General</c:formatCode>
                <c:ptCount val="98"/>
                <c:pt idx="0">
                  <c:v>0</c:v>
                </c:pt>
                <c:pt idx="1">
                  <c:v>4.0310566698157573E-9</c:v>
                </c:pt>
                <c:pt idx="2">
                  <c:v>9.9598383340718754E-8</c:v>
                </c:pt>
                <c:pt idx="3">
                  <c:v>5.7623519732642889E-7</c:v>
                </c:pt>
                <c:pt idx="4">
                  <c:v>1.6630850195483623E-6</c:v>
                </c:pt>
                <c:pt idx="5">
                  <c:v>4.2164718951566922E-6</c:v>
                </c:pt>
                <c:pt idx="6">
                  <c:v>8.8121766873644545E-6</c:v>
                </c:pt>
                <c:pt idx="7">
                  <c:v>4.0632321763979332E-5</c:v>
                </c:pt>
                <c:pt idx="8">
                  <c:v>2.316202148935071E-4</c:v>
                </c:pt>
                <c:pt idx="9">
                  <c:v>1.0372829191444952E-3</c:v>
                </c:pt>
                <c:pt idx="10">
                  <c:v>2.7076521793426181E-3</c:v>
                </c:pt>
                <c:pt idx="11">
                  <c:v>6.1021104416745971E-3</c:v>
                </c:pt>
                <c:pt idx="12">
                  <c:v>1.0676977307641397E-2</c:v>
                </c:pt>
                <c:pt idx="13">
                  <c:v>1.6841613090589586E-2</c:v>
                </c:pt>
                <c:pt idx="14">
                  <c:v>2.4665694640405359E-2</c:v>
                </c:pt>
                <c:pt idx="15">
                  <c:v>3.5496042482398439E-2</c:v>
                </c:pt>
                <c:pt idx="16">
                  <c:v>4.6936419458808602E-2</c:v>
                </c:pt>
                <c:pt idx="17">
                  <c:v>6.1835696444791755E-2</c:v>
                </c:pt>
                <c:pt idx="18">
                  <c:v>7.6856194143763559E-2</c:v>
                </c:pt>
                <c:pt idx="19">
                  <c:v>9.3505979422813371E-2</c:v>
                </c:pt>
                <c:pt idx="20">
                  <c:v>0.11173209573716641</c:v>
                </c:pt>
                <c:pt idx="21">
                  <c:v>0.13404171432635473</c:v>
                </c:pt>
                <c:pt idx="22">
                  <c:v>0.15540457449682657</c:v>
                </c:pt>
                <c:pt idx="23">
                  <c:v>0.18106563500500264</c:v>
                </c:pt>
                <c:pt idx="24">
                  <c:v>0.20524635441031627</c:v>
                </c:pt>
                <c:pt idx="25">
                  <c:v>0.2306428583290952</c:v>
                </c:pt>
                <c:pt idx="26">
                  <c:v>0.25718746883145049</c:v>
                </c:pt>
                <c:pt idx="27">
                  <c:v>0.28833780988889834</c:v>
                </c:pt>
                <c:pt idx="28">
                  <c:v>0.31710104620630691</c:v>
                </c:pt>
                <c:pt idx="29">
                  <c:v>0.3505814918062467</c:v>
                </c:pt>
                <c:pt idx="30">
                  <c:v>0.38127582101760971</c:v>
                </c:pt>
                <c:pt idx="31">
                  <c:v>0.4127927890193156</c:v>
                </c:pt>
                <c:pt idx="32">
                  <c:v>0.44508454990956425</c:v>
                </c:pt>
                <c:pt idx="33">
                  <c:v>0.48227947100504082</c:v>
                </c:pt>
                <c:pt idx="34">
                  <c:v>0.51606375846663444</c:v>
                </c:pt>
                <c:pt idx="35">
                  <c:v>0.55482778946449118</c:v>
                </c:pt>
                <c:pt idx="36">
                  <c:v>0.58991650517409755</c:v>
                </c:pt>
                <c:pt idx="37">
                  <c:v>0.62556093353688347</c:v>
                </c:pt>
                <c:pt idx="38">
                  <c:v>0.66172730786473144</c:v>
                </c:pt>
                <c:pt idx="39">
                  <c:v>0.7029984665210115</c:v>
                </c:pt>
                <c:pt idx="40">
                  <c:v>0.7401708390249474</c:v>
                </c:pt>
                <c:pt idx="41">
                  <c:v>0.7824976101723965</c:v>
                </c:pt>
                <c:pt idx="42">
                  <c:v>0.82054280656570366</c:v>
                </c:pt>
                <c:pt idx="43">
                  <c:v>1.3484757812255168</c:v>
                </c:pt>
                <c:pt idx="44">
                  <c:v>2.8516394231112834</c:v>
                </c:pt>
                <c:pt idx="45">
                  <c:v>3.106066606886515</c:v>
                </c:pt>
                <c:pt idx="46">
                  <c:v>3.5722275054426005</c:v>
                </c:pt>
                <c:pt idx="47">
                  <c:v>4.0098753176547284</c:v>
                </c:pt>
                <c:pt idx="48">
                  <c:v>4.421563439438156</c:v>
                </c:pt>
                <c:pt idx="49">
                  <c:v>4.8096596844891053</c:v>
                </c:pt>
                <c:pt idx="50">
                  <c:v>5.1762423486021847</c:v>
                </c:pt>
                <c:pt idx="51">
                  <c:v>5.5231175939319881</c:v>
                </c:pt>
                <c:pt idx="52">
                  <c:v>5.8518607940378295</c:v>
                </c:pt>
                <c:pt idx="53">
                  <c:v>6.1638564143096355</c:v>
                </c:pt>
                <c:pt idx="54">
                  <c:v>6.4603314077061507</c:v>
                </c:pt>
                <c:pt idx="55">
                  <c:v>6.7423819423580165</c:v>
                </c:pt>
                <c:pt idx="56">
                  <c:v>7.010994370773397</c:v>
                </c:pt>
                <c:pt idx="57">
                  <c:v>7.2670617473114145</c:v>
                </c:pt>
                <c:pt idx="58">
                  <c:v>7.5113969871301585</c:v>
                </c:pt>
                <c:pt idx="59">
                  <c:v>7.7447434038990446</c:v>
                </c:pt>
                <c:pt idx="60">
                  <c:v>7.9677832364596526</c:v>
                </c:pt>
                <c:pt idx="61">
                  <c:v>8.1811446655270785</c:v>
                </c:pt>
                <c:pt idx="62">
                  <c:v>8.3854076477410597</c:v>
                </c:pt>
                <c:pt idx="63">
                  <c:v>8.5811087850542176</c:v>
                </c:pt>
                <c:pt idx="64">
                  <c:v>8.7687454393043609</c:v>
                </c:pt>
                <c:pt idx="65">
                  <c:v>8.9487792898401697</c:v>
                </c:pt>
                <c:pt idx="66">
                  <c:v>9.1216394401183667</c:v>
                </c:pt>
                <c:pt idx="67">
                  <c:v>9.2877251202545548</c:v>
                </c:pt>
                <c:pt idx="68">
                  <c:v>9.4474080724810214</c:v>
                </c:pt>
                <c:pt idx="69">
                  <c:v>9.6010346997283715</c:v>
                </c:pt>
                <c:pt idx="70">
                  <c:v>9.7489279945011376</c:v>
                </c:pt>
                <c:pt idx="71">
                  <c:v>9.8913892689520466</c:v>
                </c:pt>
                <c:pt idx="72">
                  <c:v>10.02869973810285</c:v>
                </c:pt>
                <c:pt idx="73">
                  <c:v>10.161121965105636</c:v>
                </c:pt>
                <c:pt idx="74">
                  <c:v>10.288901173405444</c:v>
                </c:pt>
                <c:pt idx="75">
                  <c:v>10.412266469610421</c:v>
                </c:pt>
                <c:pt idx="76">
                  <c:v>10.531431974190488</c:v>
                </c:pt>
                <c:pt idx="77">
                  <c:v>10.64659785438694</c:v>
                </c:pt>
                <c:pt idx="78">
                  <c:v>10.757951288049938</c:v>
                </c:pt>
                <c:pt idx="79">
                  <c:v>10.865667355665833</c:v>
                </c:pt>
                <c:pt idx="80">
                  <c:v>10.969909858353356</c:v>
                </c:pt>
                <c:pt idx="81">
                  <c:v>11.070832087243703</c:v>
                </c:pt>
                <c:pt idx="82">
                  <c:v>11.168577544078039</c:v>
                </c:pt>
                <c:pt idx="83">
                  <c:v>11.263280593885405</c:v>
                </c:pt>
                <c:pt idx="84">
                  <c:v>11.355067070590408</c:v>
                </c:pt>
                <c:pt idx="85">
                  <c:v>11.444054861350544</c:v>
                </c:pt>
                <c:pt idx="86">
                  <c:v>11.530354458051519</c:v>
                </c:pt>
                <c:pt idx="87">
                  <c:v>11.614069458423527</c:v>
                </c:pt>
                <c:pt idx="88">
                  <c:v>11.695297014719188</c:v>
                </c:pt>
                <c:pt idx="89">
                  <c:v>11.774128251966619</c:v>
                </c:pt>
                <c:pt idx="90">
                  <c:v>11.850648679069613</c:v>
                </c:pt>
                <c:pt idx="91">
                  <c:v>11.924938578295002</c:v>
                </c:pt>
                <c:pt idx="92">
                  <c:v>11.997073353154933</c:v>
                </c:pt>
                <c:pt idx="93">
                  <c:v>12.067123844208574</c:v>
                </c:pt>
                <c:pt idx="94">
                  <c:v>12.135156633782206</c:v>
                </c:pt>
                <c:pt idx="95">
                  <c:v>12.201234339023154</c:v>
                </c:pt>
                <c:pt idx="96">
                  <c:v>12.265415874626958</c:v>
                </c:pt>
                <c:pt idx="97">
                  <c:v>12.327756699865686</c:v>
                </c:pt>
              </c:numCache>
            </c:numRef>
          </c:yVal>
          <c:smooth val="1"/>
        </c:ser>
        <c:ser>
          <c:idx val="3"/>
          <c:order val="4"/>
          <c:tx>
            <c:v>Cb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plasma!$A$14:$A$111</c:f>
              <c:numCache>
                <c:formatCode>General</c:formatCode>
                <c:ptCount val="98"/>
                <c:pt idx="0">
                  <c:v>0</c:v>
                </c:pt>
                <c:pt idx="1">
                  <c:v>0.04</c:v>
                </c:pt>
                <c:pt idx="2">
                  <c:v>0.12</c:v>
                </c:pt>
                <c:pt idx="3">
                  <c:v>0.21</c:v>
                </c:pt>
                <c:pt idx="4">
                  <c:v>0.28999999999999998</c:v>
                </c:pt>
                <c:pt idx="5">
                  <c:v>0.38</c:v>
                </c:pt>
                <c:pt idx="6">
                  <c:v>0.46</c:v>
                </c:pt>
                <c:pt idx="7">
                  <c:v>0.54</c:v>
                </c:pt>
                <c:pt idx="8">
                  <c:v>0.62</c:v>
                </c:pt>
                <c:pt idx="9">
                  <c:v>0.71</c:v>
                </c:pt>
                <c:pt idx="10">
                  <c:v>0.79</c:v>
                </c:pt>
                <c:pt idx="11">
                  <c:v>0.88</c:v>
                </c:pt>
                <c:pt idx="12">
                  <c:v>0.96</c:v>
                </c:pt>
                <c:pt idx="13">
                  <c:v>1.04</c:v>
                </c:pt>
                <c:pt idx="14">
                  <c:v>1.1200000000000001</c:v>
                </c:pt>
                <c:pt idx="15">
                  <c:v>1.21</c:v>
                </c:pt>
                <c:pt idx="16">
                  <c:v>1.29</c:v>
                </c:pt>
                <c:pt idx="17">
                  <c:v>1.38</c:v>
                </c:pt>
                <c:pt idx="18">
                  <c:v>1.46</c:v>
                </c:pt>
                <c:pt idx="19">
                  <c:v>1.54</c:v>
                </c:pt>
                <c:pt idx="20">
                  <c:v>1.62</c:v>
                </c:pt>
                <c:pt idx="21">
                  <c:v>1.71</c:v>
                </c:pt>
                <c:pt idx="22">
                  <c:v>1.79</c:v>
                </c:pt>
                <c:pt idx="23">
                  <c:v>1.88</c:v>
                </c:pt>
                <c:pt idx="24">
                  <c:v>1.96</c:v>
                </c:pt>
                <c:pt idx="25">
                  <c:v>2.04</c:v>
                </c:pt>
                <c:pt idx="26">
                  <c:v>2.12</c:v>
                </c:pt>
                <c:pt idx="27">
                  <c:v>2.21</c:v>
                </c:pt>
                <c:pt idx="28">
                  <c:v>2.29</c:v>
                </c:pt>
                <c:pt idx="29">
                  <c:v>2.38</c:v>
                </c:pt>
                <c:pt idx="30">
                  <c:v>2.46</c:v>
                </c:pt>
                <c:pt idx="31">
                  <c:v>2.54</c:v>
                </c:pt>
                <c:pt idx="32">
                  <c:v>2.62</c:v>
                </c:pt>
                <c:pt idx="33">
                  <c:v>2.71</c:v>
                </c:pt>
                <c:pt idx="34">
                  <c:v>2.79</c:v>
                </c:pt>
                <c:pt idx="35">
                  <c:v>2.88</c:v>
                </c:pt>
                <c:pt idx="36">
                  <c:v>2.96</c:v>
                </c:pt>
                <c:pt idx="37">
                  <c:v>3.04</c:v>
                </c:pt>
                <c:pt idx="38">
                  <c:v>3.12</c:v>
                </c:pt>
                <c:pt idx="39">
                  <c:v>3.21</c:v>
                </c:pt>
                <c:pt idx="40">
                  <c:v>3.29</c:v>
                </c:pt>
                <c:pt idx="41">
                  <c:v>3.38</c:v>
                </c:pt>
                <c:pt idx="42">
                  <c:v>3.46</c:v>
                </c:pt>
                <c:pt idx="43">
                  <c:v>4.5199999999999996</c:v>
                </c:pt>
                <c:pt idx="44">
                  <c:v>7.48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  <c:pt idx="61">
                  <c:v>24</c:v>
                </c:pt>
                <c:pt idx="62">
                  <c:v>25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29</c:v>
                </c:pt>
                <c:pt idx="67">
                  <c:v>30</c:v>
                </c:pt>
                <c:pt idx="68">
                  <c:v>31</c:v>
                </c:pt>
                <c:pt idx="69">
                  <c:v>32</c:v>
                </c:pt>
                <c:pt idx="70">
                  <c:v>33</c:v>
                </c:pt>
                <c:pt idx="71">
                  <c:v>34</c:v>
                </c:pt>
                <c:pt idx="72">
                  <c:v>35</c:v>
                </c:pt>
                <c:pt idx="73">
                  <c:v>36</c:v>
                </c:pt>
                <c:pt idx="74">
                  <c:v>37</c:v>
                </c:pt>
                <c:pt idx="75">
                  <c:v>38</c:v>
                </c:pt>
                <c:pt idx="76">
                  <c:v>39</c:v>
                </c:pt>
                <c:pt idx="77">
                  <c:v>40</c:v>
                </c:pt>
                <c:pt idx="78">
                  <c:v>41</c:v>
                </c:pt>
                <c:pt idx="79">
                  <c:v>42</c:v>
                </c:pt>
                <c:pt idx="80">
                  <c:v>43</c:v>
                </c:pt>
                <c:pt idx="81">
                  <c:v>44</c:v>
                </c:pt>
                <c:pt idx="82">
                  <c:v>45</c:v>
                </c:pt>
                <c:pt idx="83">
                  <c:v>46</c:v>
                </c:pt>
                <c:pt idx="84">
                  <c:v>47</c:v>
                </c:pt>
                <c:pt idx="85">
                  <c:v>48</c:v>
                </c:pt>
                <c:pt idx="86">
                  <c:v>49</c:v>
                </c:pt>
                <c:pt idx="87">
                  <c:v>50</c:v>
                </c:pt>
                <c:pt idx="88">
                  <c:v>51</c:v>
                </c:pt>
                <c:pt idx="89">
                  <c:v>52</c:v>
                </c:pt>
                <c:pt idx="90">
                  <c:v>53</c:v>
                </c:pt>
                <c:pt idx="91">
                  <c:v>54</c:v>
                </c:pt>
                <c:pt idx="92">
                  <c:v>55</c:v>
                </c:pt>
                <c:pt idx="93">
                  <c:v>56</c:v>
                </c:pt>
                <c:pt idx="94">
                  <c:v>57</c:v>
                </c:pt>
                <c:pt idx="95">
                  <c:v>58</c:v>
                </c:pt>
                <c:pt idx="96">
                  <c:v>59</c:v>
                </c:pt>
                <c:pt idx="97">
                  <c:v>60</c:v>
                </c:pt>
              </c:numCache>
            </c:numRef>
          </c:xVal>
          <c:yVal>
            <c:numRef>
              <c:f>plasma!$J$14:$J$111</c:f>
              <c:numCache>
                <c:formatCode>General</c:formatCode>
                <c:ptCount val="98"/>
                <c:pt idx="0">
                  <c:v>0</c:v>
                </c:pt>
                <c:pt idx="1">
                  <c:v>2.1581479999999999E-3</c:v>
                </c:pt>
                <c:pt idx="2">
                  <c:v>1.205224E-3</c:v>
                </c:pt>
                <c:pt idx="3">
                  <c:v>5.07216E-3</c:v>
                </c:pt>
                <c:pt idx="4">
                  <c:v>2.914916E-3</c:v>
                </c:pt>
                <c:pt idx="5">
                  <c:v>9.4360399999999997E-3</c:v>
                </c:pt>
                <c:pt idx="6">
                  <c:v>4.2281199999999998E-2</c:v>
                </c:pt>
                <c:pt idx="7">
                  <c:v>1.5753800000000002</c:v>
                </c:pt>
                <c:pt idx="8">
                  <c:v>4.4111200000000004</c:v>
                </c:pt>
                <c:pt idx="9">
                  <c:v>4.4084399999999997</c:v>
                </c:pt>
                <c:pt idx="10">
                  <c:v>3.1678440000000001</c:v>
                </c:pt>
                <c:pt idx="11">
                  <c:v>2.3756440000000003</c:v>
                </c:pt>
                <c:pt idx="12">
                  <c:v>2.2443440000000003</c:v>
                </c:pt>
                <c:pt idx="13">
                  <c:v>2.0761799999999999</c:v>
                </c:pt>
                <c:pt idx="14">
                  <c:v>1.7988040000000001</c:v>
                </c:pt>
                <c:pt idx="15">
                  <c:v>1.72472</c:v>
                </c:pt>
                <c:pt idx="16">
                  <c:v>1.6347200000000002</c:v>
                </c:pt>
                <c:pt idx="17">
                  <c:v>1.4596719999999999</c:v>
                </c:pt>
                <c:pt idx="18">
                  <c:v>1.3469120000000001</c:v>
                </c:pt>
                <c:pt idx="19">
                  <c:v>1.253876</c:v>
                </c:pt>
                <c:pt idx="20">
                  <c:v>1.153656</c:v>
                </c:pt>
                <c:pt idx="21">
                  <c:v>1.0627</c:v>
                </c:pt>
                <c:pt idx="22">
                  <c:v>1.034144</c:v>
                </c:pt>
                <c:pt idx="23">
                  <c:v>0.96900400000000009</c:v>
                </c:pt>
                <c:pt idx="24">
                  <c:v>0.96741200000000005</c:v>
                </c:pt>
                <c:pt idx="25">
                  <c:v>0.94834400000000008</c:v>
                </c:pt>
                <c:pt idx="26">
                  <c:v>0.88868399999999992</c:v>
                </c:pt>
                <c:pt idx="27">
                  <c:v>0.85705200000000004</c:v>
                </c:pt>
                <c:pt idx="28">
                  <c:v>0.82145200000000007</c:v>
                </c:pt>
                <c:pt idx="29">
                  <c:v>0.85705600000000004</c:v>
                </c:pt>
                <c:pt idx="30">
                  <c:v>0.86982000000000004</c:v>
                </c:pt>
                <c:pt idx="31">
                  <c:v>0.90110800000000002</c:v>
                </c:pt>
                <c:pt idx="32">
                  <c:v>0.79564400000000013</c:v>
                </c:pt>
                <c:pt idx="33">
                  <c:v>0.83616400000000002</c:v>
                </c:pt>
                <c:pt idx="34">
                  <c:v>0.85128000000000004</c:v>
                </c:pt>
                <c:pt idx="35">
                  <c:v>0.81501599999999996</c:v>
                </c:pt>
                <c:pt idx="36">
                  <c:v>0.81376000000000004</c:v>
                </c:pt>
                <c:pt idx="37">
                  <c:v>0.83750400000000003</c:v>
                </c:pt>
                <c:pt idx="38">
                  <c:v>0.80807599999999991</c:v>
                </c:pt>
                <c:pt idx="39">
                  <c:v>0.81067999999999996</c:v>
                </c:pt>
                <c:pt idx="40">
                  <c:v>0.78180000000000005</c:v>
                </c:pt>
                <c:pt idx="41">
                  <c:v>0.77014399999999994</c:v>
                </c:pt>
                <c:pt idx="42">
                  <c:v>0.827264</c:v>
                </c:pt>
                <c:pt idx="43">
                  <c:v>0.67194799999999999</c:v>
                </c:pt>
                <c:pt idx="44">
                  <c:v>0.52302000000000004</c:v>
                </c:pt>
                <c:pt idx="45">
                  <c:v>0.51224800000000004</c:v>
                </c:pt>
                <c:pt idx="46">
                  <c:v>0.49297199999999997</c:v>
                </c:pt>
                <c:pt idx="47">
                  <c:v>0.47493200000000002</c:v>
                </c:pt>
                <c:pt idx="48">
                  <c:v>0.45804</c:v>
                </c:pt>
                <c:pt idx="49">
                  <c:v>0.44222400000000001</c:v>
                </c:pt>
                <c:pt idx="50">
                  <c:v>0.42741200000000001</c:v>
                </c:pt>
                <c:pt idx="51">
                  <c:v>0.41353200000000001</c:v>
                </c:pt>
                <c:pt idx="52">
                  <c:v>0.40051999999999999</c:v>
                </c:pt>
                <c:pt idx="53">
                  <c:v>0.38832079999999997</c:v>
                </c:pt>
                <c:pt idx="54">
                  <c:v>0.37687880000000001</c:v>
                </c:pt>
                <c:pt idx="55">
                  <c:v>0.36614160000000001</c:v>
                </c:pt>
                <c:pt idx="56">
                  <c:v>0.3560624</c:v>
                </c:pt>
                <c:pt idx="57">
                  <c:v>0.34659640000000003</c:v>
                </c:pt>
                <c:pt idx="58">
                  <c:v>0.33770200000000006</c:v>
                </c:pt>
                <c:pt idx="59">
                  <c:v>0.32933999999999997</c:v>
                </c:pt>
                <c:pt idx="60">
                  <c:v>0.32147520000000002</c:v>
                </c:pt>
                <c:pt idx="61">
                  <c:v>0.31407360000000001</c:v>
                </c:pt>
                <c:pt idx="62">
                  <c:v>0.30710399999999999</c:v>
                </c:pt>
                <c:pt idx="63">
                  <c:v>0.30053640000000004</c:v>
                </c:pt>
                <c:pt idx="64">
                  <c:v>0.29434440000000001</c:v>
                </c:pt>
                <c:pt idx="65">
                  <c:v>0.28850239999999999</c:v>
                </c:pt>
                <c:pt idx="66">
                  <c:v>0.28298639999999997</c:v>
                </c:pt>
                <c:pt idx="67">
                  <c:v>0.27777439999999998</c:v>
                </c:pt>
                <c:pt idx="68">
                  <c:v>0.27284600000000003</c:v>
                </c:pt>
                <c:pt idx="69">
                  <c:v>0.26818200000000003</c:v>
                </c:pt>
                <c:pt idx="70">
                  <c:v>0.263764</c:v>
                </c:pt>
                <c:pt idx="71">
                  <c:v>0.25957599999999997</c:v>
                </c:pt>
                <c:pt idx="72">
                  <c:v>0.255602</c:v>
                </c:pt>
                <c:pt idx="73">
                  <c:v>0.25182720000000003</c:v>
                </c:pt>
                <c:pt idx="74">
                  <c:v>0.24823880000000001</c:v>
                </c:pt>
                <c:pt idx="75">
                  <c:v>0.2448236</c:v>
                </c:pt>
                <c:pt idx="76">
                  <c:v>0.24157000000000001</c:v>
                </c:pt>
                <c:pt idx="77">
                  <c:v>0.23846720000000002</c:v>
                </c:pt>
                <c:pt idx="78">
                  <c:v>0.23550480000000001</c:v>
                </c:pt>
                <c:pt idx="79">
                  <c:v>0.23267320000000002</c:v>
                </c:pt>
                <c:pt idx="80">
                  <c:v>0.22996359999999999</c:v>
                </c:pt>
                <c:pt idx="81">
                  <c:v>0.22736799999999999</c:v>
                </c:pt>
                <c:pt idx="82">
                  <c:v>0.22487799999999999</c:v>
                </c:pt>
                <c:pt idx="83">
                  <c:v>0.22248680000000001</c:v>
                </c:pt>
                <c:pt idx="84">
                  <c:v>0.22018760000000001</c:v>
                </c:pt>
                <c:pt idx="85">
                  <c:v>0.21797440000000001</c:v>
                </c:pt>
                <c:pt idx="86">
                  <c:v>0.21584119999999998</c:v>
                </c:pt>
                <c:pt idx="87">
                  <c:v>0.21378240000000001</c:v>
                </c:pt>
                <c:pt idx="88">
                  <c:v>0.2117928</c:v>
                </c:pt>
                <c:pt idx="89">
                  <c:v>0.209868</c:v>
                </c:pt>
                <c:pt idx="90">
                  <c:v>0.20800360000000001</c:v>
                </c:pt>
                <c:pt idx="91">
                  <c:v>0.20619520000000002</c:v>
                </c:pt>
                <c:pt idx="92">
                  <c:v>0.20443919999999999</c:v>
                </c:pt>
                <c:pt idx="93">
                  <c:v>0.20273160000000001</c:v>
                </c:pt>
                <c:pt idx="94">
                  <c:v>0.20107</c:v>
                </c:pt>
                <c:pt idx="95">
                  <c:v>0.19945000000000002</c:v>
                </c:pt>
                <c:pt idx="96">
                  <c:v>0.19786999999999999</c:v>
                </c:pt>
                <c:pt idx="97">
                  <c:v>0.19632639999999998</c:v>
                </c:pt>
              </c:numCache>
            </c:numRef>
          </c:yVal>
          <c:smooth val="1"/>
        </c:ser>
        <c:ser>
          <c:idx val="4"/>
          <c:order val="5"/>
          <c:tx>
            <c:v>PET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plasma!$P$14:$P$21</c:f>
              <c:numCache>
                <c:formatCode>General</c:formatCode>
                <c:ptCount val="8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</c:numCache>
            </c:numRef>
          </c:xVal>
          <c:yVal>
            <c:numRef>
              <c:f>plasma!$Q$14:$Q$21</c:f>
              <c:numCache>
                <c:formatCode>General</c:formatCode>
                <c:ptCount val="8"/>
                <c:pt idx="0">
                  <c:v>18.600000000000001</c:v>
                </c:pt>
                <c:pt idx="1">
                  <c:v>19.2</c:v>
                </c:pt>
                <c:pt idx="2">
                  <c:v>17.8</c:v>
                </c:pt>
                <c:pt idx="3">
                  <c:v>17.100000000000001</c:v>
                </c:pt>
                <c:pt idx="4">
                  <c:v>16.8</c:v>
                </c:pt>
                <c:pt idx="5">
                  <c:v>16.7</c:v>
                </c:pt>
                <c:pt idx="6">
                  <c:v>16.899999999999999</c:v>
                </c:pt>
                <c:pt idx="7">
                  <c:v>17.100000000000001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31968"/>
        <c:axId val="124159104"/>
      </c:scatterChart>
      <c:valAx>
        <c:axId val="124131968"/>
        <c:scaling>
          <c:orientation val="minMax"/>
          <c:max val="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from injection (min)</a:t>
                </a:r>
              </a:p>
            </c:rich>
          </c:tx>
          <c:layout>
            <c:manualLayout>
              <c:xMode val="edge"/>
              <c:yMode val="edge"/>
              <c:x val="0.34856233569019618"/>
              <c:y val="0.913551401869158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59104"/>
        <c:crosses val="autoZero"/>
        <c:crossBetween val="midCat"/>
      </c:valAx>
      <c:valAx>
        <c:axId val="124159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Concentration (kBq/mL)</a:t>
                </a:r>
              </a:p>
            </c:rich>
          </c:tx>
          <c:layout>
            <c:manualLayout>
              <c:xMode val="edge"/>
              <c:yMode val="edge"/>
              <c:x val="2.7072802772054073E-2"/>
              <c:y val="0.292056074766355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319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09788939874389"/>
          <c:y val="0.32476635514018692"/>
          <c:w val="0.11450158589331264"/>
          <c:h val="0.309671504965622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22</xdr:row>
      <xdr:rowOff>130175</xdr:rowOff>
    </xdr:from>
    <xdr:to>
      <xdr:col>24</xdr:col>
      <xdr:colOff>168275</xdr:colOff>
      <xdr:row>47</xdr:row>
      <xdr:rowOff>158750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1"/>
  <sheetViews>
    <sheetView showGridLines="0" tabSelected="1" zoomScale="75" zoomScaleNormal="75" workbookViewId="0">
      <selection activeCell="Q22" sqref="Q22"/>
    </sheetView>
  </sheetViews>
  <sheetFormatPr defaultRowHeight="12.75" x14ac:dyDescent="0.2"/>
  <cols>
    <col min="1" max="1" width="9.28515625" customWidth="1"/>
    <col min="2" max="2" width="13.7109375" customWidth="1"/>
    <col min="3" max="3" width="7.85546875" customWidth="1"/>
    <col min="4" max="4" width="11.7109375" customWidth="1"/>
    <col min="5" max="5" width="8.28515625" customWidth="1"/>
    <col min="7" max="7" width="13.85546875" bestFit="1" customWidth="1"/>
    <col min="8" max="8" width="12.42578125" bestFit="1" customWidth="1"/>
    <col min="12" max="12" width="11.42578125" customWidth="1"/>
    <col min="13" max="14" width="12.42578125" bestFit="1" customWidth="1"/>
  </cols>
  <sheetData>
    <row r="1" spans="1:23" ht="15.75" x14ac:dyDescent="0.25">
      <c r="A1" s="5" t="s">
        <v>19</v>
      </c>
      <c r="F1" s="5" t="s">
        <v>7</v>
      </c>
      <c r="G1" s="5"/>
      <c r="H1" s="5"/>
      <c r="I1" s="5"/>
      <c r="J1" s="5"/>
      <c r="T1" s="5"/>
      <c r="U1" s="5"/>
      <c r="V1" s="5"/>
      <c r="W1" s="5"/>
    </row>
    <row r="2" spans="1:23" ht="15.75" x14ac:dyDescent="0.25">
      <c r="A2" s="8" t="s">
        <v>25</v>
      </c>
      <c r="F2" s="6" t="s">
        <v>14</v>
      </c>
      <c r="G2" s="9">
        <v>0.4</v>
      </c>
      <c r="I2" s="4" t="s">
        <v>20</v>
      </c>
      <c r="T2" s="6"/>
      <c r="W2" s="4"/>
    </row>
    <row r="3" spans="1:23" ht="15.75" x14ac:dyDescent="0.25">
      <c r="A3" s="8" t="s">
        <v>26</v>
      </c>
      <c r="F3" s="6" t="s">
        <v>15</v>
      </c>
      <c r="G3" s="9">
        <v>0.6</v>
      </c>
      <c r="I3" s="4" t="s">
        <v>21</v>
      </c>
      <c r="T3" s="6"/>
      <c r="W3" s="4"/>
    </row>
    <row r="4" spans="1:23" ht="15" x14ac:dyDescent="0.25">
      <c r="F4" s="6" t="s">
        <v>16</v>
      </c>
      <c r="G4" s="9">
        <v>0.3</v>
      </c>
      <c r="I4" s="4" t="s">
        <v>34</v>
      </c>
      <c r="T4" s="6"/>
      <c r="W4" s="4"/>
    </row>
    <row r="5" spans="1:23" ht="15" x14ac:dyDescent="0.25">
      <c r="F5" s="6" t="s">
        <v>17</v>
      </c>
      <c r="G5" s="9">
        <v>0.4</v>
      </c>
      <c r="I5" s="4" t="s">
        <v>20</v>
      </c>
      <c r="T5" s="6"/>
      <c r="W5" s="4"/>
    </row>
    <row r="6" spans="1:23" ht="15" x14ac:dyDescent="0.25">
      <c r="F6" s="6" t="s">
        <v>23</v>
      </c>
      <c r="G6" s="9">
        <v>0.08</v>
      </c>
      <c r="I6" s="4" t="s">
        <v>35</v>
      </c>
      <c r="T6" s="6"/>
      <c r="W6" s="4"/>
    </row>
    <row r="7" spans="1:23" ht="15" x14ac:dyDescent="0.25">
      <c r="F7" s="6" t="s">
        <v>24</v>
      </c>
      <c r="G7" s="9">
        <v>0.01</v>
      </c>
      <c r="I7" s="4" t="s">
        <v>33</v>
      </c>
      <c r="T7" s="6"/>
      <c r="W7" s="4"/>
    </row>
    <row r="8" spans="1:23" ht="15" x14ac:dyDescent="0.25">
      <c r="F8" s="6" t="s">
        <v>8</v>
      </c>
      <c r="G8" s="9">
        <v>0.04</v>
      </c>
      <c r="I8" s="4" t="s">
        <v>22</v>
      </c>
      <c r="T8" s="6"/>
      <c r="W8" s="4"/>
    </row>
    <row r="10" spans="1:23" ht="15.75" x14ac:dyDescent="0.25">
      <c r="A10" s="5" t="s">
        <v>6</v>
      </c>
      <c r="B10" s="5"/>
      <c r="C10" s="5"/>
      <c r="D10" s="5"/>
      <c r="E10" s="5"/>
      <c r="F10" s="5" t="s">
        <v>11</v>
      </c>
      <c r="G10" s="5"/>
      <c r="H10" s="5"/>
      <c r="I10" s="5"/>
      <c r="J10" s="5"/>
      <c r="K10" s="5"/>
      <c r="L10" s="5"/>
      <c r="M10" s="5"/>
      <c r="N10" s="5"/>
      <c r="O10" s="5"/>
      <c r="P10" s="5" t="s">
        <v>12</v>
      </c>
      <c r="Q10" s="5"/>
      <c r="R10" s="5"/>
    </row>
    <row r="12" spans="1:23" x14ac:dyDescent="0.2">
      <c r="A12" t="s">
        <v>2</v>
      </c>
      <c r="B12" t="s">
        <v>0</v>
      </c>
      <c r="C12" t="s">
        <v>13</v>
      </c>
      <c r="D12" t="s">
        <v>4</v>
      </c>
      <c r="F12" t="s">
        <v>27</v>
      </c>
      <c r="G12" t="s">
        <v>28</v>
      </c>
      <c r="H12" t="s">
        <v>29</v>
      </c>
      <c r="I12" t="s">
        <v>9</v>
      </c>
      <c r="J12" t="s">
        <v>18</v>
      </c>
      <c r="K12" s="9" t="s">
        <v>10</v>
      </c>
      <c r="L12" t="s">
        <v>30</v>
      </c>
      <c r="M12" t="s">
        <v>31</v>
      </c>
      <c r="N12" t="s">
        <v>32</v>
      </c>
      <c r="P12" t="s">
        <v>2</v>
      </c>
      <c r="Q12" t="s">
        <v>0</v>
      </c>
    </row>
    <row r="13" spans="1:23" x14ac:dyDescent="0.2">
      <c r="A13" t="s">
        <v>1</v>
      </c>
      <c r="B13" t="s">
        <v>3</v>
      </c>
      <c r="D13" t="s">
        <v>5</v>
      </c>
      <c r="K13" s="9"/>
      <c r="P13" t="s">
        <v>1</v>
      </c>
      <c r="Q13" t="s">
        <v>3</v>
      </c>
    </row>
    <row r="14" spans="1:23" s="2" customFormat="1" x14ac:dyDescent="0.2">
      <c r="A14" s="1">
        <v>0</v>
      </c>
      <c r="B14" s="1">
        <v>0</v>
      </c>
      <c r="C14" s="2">
        <v>0</v>
      </c>
      <c r="D14" s="2">
        <v>0</v>
      </c>
      <c r="F14" s="2">
        <v>0</v>
      </c>
      <c r="G14" s="7">
        <v>0</v>
      </c>
      <c r="H14" s="2">
        <v>0</v>
      </c>
      <c r="I14" s="2">
        <f>F14+G14+H14</f>
        <v>0</v>
      </c>
      <c r="J14" s="2">
        <f t="shared" ref="J14:J45" si="0">Vb*B14</f>
        <v>0</v>
      </c>
      <c r="K14" s="10">
        <f t="shared" ref="K14:K45" si="1">J14+(1-Vb)*(I14)</f>
        <v>0</v>
      </c>
      <c r="L14" s="2">
        <v>0</v>
      </c>
      <c r="M14" s="2">
        <v>0</v>
      </c>
      <c r="N14" s="2">
        <v>0</v>
      </c>
      <c r="P14" s="2">
        <v>2</v>
      </c>
      <c r="Q14" s="2">
        <v>18.600000000000001</v>
      </c>
    </row>
    <row r="15" spans="1:23" s="2" customFormat="1" x14ac:dyDescent="0.2">
      <c r="A15" s="1">
        <v>0.04</v>
      </c>
      <c r="B15" s="1">
        <v>5.39537E-2</v>
      </c>
      <c r="C15" s="2">
        <f>(A15-A14)/2</f>
        <v>0.02</v>
      </c>
      <c r="D15" s="2">
        <f>D14+0.5*(B15+B14)*(A15-A14)</f>
        <v>1.079074E-3</v>
      </c>
      <c r="F15" s="2">
        <f>(K1r*(1+$C15*(k4r+k5r-k5r*k6r*$C15/(1+$C15*k6r)))*D15+(k3r*k4r*$C15-(k2r+k3r)*(1+$C15*(k4r+k5r-k5r*k6r*$C15/(1+$C15*k6r))))*(L14+$C15*F14)+k4r*(M14+$C15*G14)+(k4r*k6r*$C15/(1+$C15*k6r))*(N14+$C15*H14))/((1+$C15*(k4r+k5r-k5r*k6r*$C15/(1+$C15*k6r)))*(1+$C15*(k2r+k3r))-k3r*k4r*$C15^2)</f>
        <v>4.240174452990233E-4</v>
      </c>
      <c r="G15" s="2">
        <f>(k3r*L15-(k4r+k5r-k5r*k6r*$C15/(1+$C15*k6r))*(M14+$C15*G14)+(k6r/(1+$C15*k6r))*(N14+$C15*H14))/(1+$C15*(k4r+k5r-k5r*k6r*$C15/(1+$C15*k6r)))</f>
        <v>2.5199143007185749E-6</v>
      </c>
      <c r="H15" s="2">
        <f>(k5r*M15-k6r*(N14+$C15*H14))/(1+$C15*k6r)</f>
        <v>4.0310566698157573E-9</v>
      </c>
      <c r="I15" s="2">
        <f t="shared" ref="I15:I78" si="2">F15+G15+H15</f>
        <v>4.2654139065641169E-4</v>
      </c>
      <c r="J15" s="2">
        <f t="shared" si="0"/>
        <v>2.1581479999999999E-3</v>
      </c>
      <c r="K15" s="10">
        <f t="shared" si="1"/>
        <v>2.5676277350301551E-3</v>
      </c>
      <c r="L15" s="2">
        <f>L14+0.5*(F15+F14)*(A15-A14)</f>
        <v>8.4803489059804658E-6</v>
      </c>
      <c r="M15" s="2">
        <f>M14+0.5*(G15+G14)*(A15-A14)</f>
        <v>5.03982860143715E-8</v>
      </c>
      <c r="N15" s="2">
        <f>N14+0.5*(H15+H14)*(A15-A14)</f>
        <v>8.0621133396315146E-11</v>
      </c>
      <c r="P15" s="2">
        <v>5</v>
      </c>
      <c r="Q15" s="2">
        <v>19.2</v>
      </c>
    </row>
    <row r="16" spans="1:23" s="2" customFormat="1" x14ac:dyDescent="0.2">
      <c r="A16" s="1">
        <v>0.12</v>
      </c>
      <c r="B16" s="1">
        <v>3.01306E-2</v>
      </c>
      <c r="C16" s="2">
        <f t="shared" ref="C16:C79" si="3">(A16-A15)/2</f>
        <v>3.9999999999999994E-2</v>
      </c>
      <c r="D16" s="2">
        <f t="shared" ref="D16:D79" si="4">D15+0.5*(B16+B15)*(A16-A15)</f>
        <v>4.4424459999999992E-3</v>
      </c>
      <c r="F16" s="2">
        <f>(K1r*(1+$C16*(k4r+k5r-k5r*k6r*$C16/(1+$C16*k6r)))*D16+(k3r*k4r*$C16-(k2r+k3r)*(1+$C16*(k4r+k5r-k5r*k6r*$C16/(1+$C16*k6r))))*(L15+$C16*F15)+k4r*(M15+$C16*G15)+(k4r*k6r*$C16/(1+$C16*k6r))*(N15+$C16*H15))/((1+$C16*(k4r+k5r-k5r*k6r*$C16/(1+$C16*k6r)))*(1+$C16*(k2r+k3r))-k3r*k4r*$C16^2)</f>
        <v>1.6936097115448771E-3</v>
      </c>
      <c r="G16" s="2">
        <f>(k3r*L16-(k4r+k5r-k5r*k6r*$C16/(1+$C16*k6r))*(M15+$C16*G15)+(k6r/(1+$C16*k6r))*(N15+$C16*H15))/(1+$C16*(k4r+k5r-k5r*k6r*$C16/(1+$C16*k6r)))</f>
        <v>2.7357828963939931E-5</v>
      </c>
      <c r="H16" s="2">
        <f>(k5r*M16-k6r*(N15+$C16*H15))/(1+$C16*k6r)</f>
        <v>9.9598383340718754E-8</v>
      </c>
      <c r="I16" s="2">
        <f t="shared" si="2"/>
        <v>1.7210671388921577E-3</v>
      </c>
      <c r="J16" s="2">
        <f t="shared" si="0"/>
        <v>1.205224E-3</v>
      </c>
      <c r="K16" s="10">
        <f t="shared" si="1"/>
        <v>2.8574484533364711E-3</v>
      </c>
      <c r="L16" s="2">
        <f t="shared" ref="L16:L79" si="5">L15+0.5*(F16+F15)*(A16-A15)</f>
        <v>9.3185435179736468E-5</v>
      </c>
      <c r="M16" s="2">
        <f t="shared" ref="M16:M79" si="6">M15+0.5*(G16+G15)*(A16-A15)</f>
        <v>1.2455080166007116E-6</v>
      </c>
      <c r="N16" s="2">
        <f t="shared" ref="N16:N79" si="7">N15+0.5*(H16+H15)*(A16-A15)</f>
        <v>4.2257987338176949E-9</v>
      </c>
      <c r="P16" s="2">
        <v>10</v>
      </c>
      <c r="Q16" s="2">
        <v>17.8</v>
      </c>
    </row>
    <row r="17" spans="1:17" s="2" customFormat="1" x14ac:dyDescent="0.2">
      <c r="A17" s="1">
        <v>0.21</v>
      </c>
      <c r="B17" s="1">
        <v>0.126804</v>
      </c>
      <c r="C17" s="2">
        <f t="shared" si="3"/>
        <v>4.4999999999999998E-2</v>
      </c>
      <c r="D17" s="2">
        <f t="shared" si="4"/>
        <v>1.1504502999999999E-2</v>
      </c>
      <c r="F17" s="2">
        <f>(K1r*(1+$C17*(k4r+k5r-k5r*k6r*$C17/(1+$C17*k6r)))*D17+(k3r*k4r*$C17-(k2r+k3r)*(1+$C17*(k4r+k5r-k5r*k6r*$C17/(1+$C17*k6r))))*(L16+$C17*F16)+k4r*(M16+$C17*G16)+(k4r*k6r*$C17/(1+$C17*k6r))*(N16+$C17*H16))/((1+$C17*(k4r+k5r-k5r*k6r*$C17/(1+$C17*k6r)))*(1+$C17*(k2r+k3r))-k3r*k4r*$C17^2)</f>
        <v>4.2789293829147475E-3</v>
      </c>
      <c r="G17" s="2">
        <f>(k3r*L17-(k4r+k5r-k5r*k6r*$C17/(1+$C17*k6r))*(M16+$C17*G16)+(k6r/(1+$C17*k6r))*(N16+$C17*H16))/(1+$C17*(k4r+k5r-k5r*k6r*$C17/(1+$C17*k6r)))</f>
        <v>1.0512576522967409E-4</v>
      </c>
      <c r="H17" s="2">
        <f>(k5r*M17-k6r*(N16+$C17*H16))/(1+$C17*k6r)</f>
        <v>5.7623519732642889E-7</v>
      </c>
      <c r="I17" s="2">
        <f t="shared" si="2"/>
        <v>4.384631383341748E-3</v>
      </c>
      <c r="J17" s="2">
        <f t="shared" si="0"/>
        <v>5.07216E-3</v>
      </c>
      <c r="K17" s="10">
        <f t="shared" si="1"/>
        <v>9.2814061280080788E-3</v>
      </c>
      <c r="L17" s="2">
        <f t="shared" si="5"/>
        <v>3.6194969443041955E-4</v>
      </c>
      <c r="M17" s="2">
        <f t="shared" si="6"/>
        <v>7.2072697553133413E-6</v>
      </c>
      <c r="N17" s="2">
        <f t="shared" si="7"/>
        <v>3.4638309863839336E-8</v>
      </c>
      <c r="P17" s="2">
        <v>15</v>
      </c>
      <c r="Q17" s="2">
        <v>17.100000000000001</v>
      </c>
    </row>
    <row r="18" spans="1:17" s="2" customFormat="1" x14ac:dyDescent="0.2">
      <c r="A18" s="1">
        <v>0.28999999999999998</v>
      </c>
      <c r="B18" s="1">
        <v>7.2872900000000004E-2</v>
      </c>
      <c r="C18" s="2">
        <f t="shared" si="3"/>
        <v>3.9999999999999994E-2</v>
      </c>
      <c r="D18" s="2">
        <f t="shared" si="4"/>
        <v>1.9491578999999998E-2</v>
      </c>
      <c r="F18" s="2">
        <f>(K1r*(1+$C18*(k4r+k5r-k5r*k6r*$C18/(1+$C18*k6r)))*D18+(k3r*k4r*$C18-(k2r+k3r)*(1+$C18*(k4r+k5r-k5r*k6r*$C18/(1+$C18*k6r))))*(L17+$C18*F17)+k4r*(M17+$C18*G17)+(k4r*k6r*$C18/(1+$C18*k6r))*(N17+$C18*H17))/((1+$C18*(k4r+k5r-k5r*k6r*$C18/(1+$C18*k6r)))*(1+$C18*(k2r+k3r))-k3r*k4r*$C18^2)</f>
        <v>7.0706149159086478E-3</v>
      </c>
      <c r="G18" s="2">
        <f>(k3r*L18-(k4r+k5r-k5r*k6r*$C18/(1+$C18*k6r))*(M17+$C18*G17)+(k6r/(1+$C18*k6r))*(N17+$C18*H17))/(1+$C18*(k4r+k5r-k5r*k6r*$C18/(1+$C18*k6r)))</f>
        <v>2.3479471924178945E-4</v>
      </c>
      <c r="H18" s="2">
        <f>(k5r*M18-k6r*(N17+$C18*H17))/(1+$C18*k6r)</f>
        <v>1.6630850195483623E-6</v>
      </c>
      <c r="I18" s="2">
        <f t="shared" si="2"/>
        <v>7.3070727201699857E-3</v>
      </c>
      <c r="J18" s="2">
        <f t="shared" si="0"/>
        <v>2.914916E-3</v>
      </c>
      <c r="K18" s="10">
        <f t="shared" si="1"/>
        <v>9.9297058113631854E-3</v>
      </c>
      <c r="L18" s="2">
        <f t="shared" si="5"/>
        <v>8.1593146638335532E-4</v>
      </c>
      <c r="M18" s="2">
        <f t="shared" si="6"/>
        <v>2.0804089134171882E-5</v>
      </c>
      <c r="N18" s="2">
        <f t="shared" si="7"/>
        <v>1.2421111853883099E-7</v>
      </c>
      <c r="P18" s="2">
        <v>20</v>
      </c>
      <c r="Q18" s="2">
        <v>16.8</v>
      </c>
    </row>
    <row r="19" spans="1:17" s="2" customFormat="1" x14ac:dyDescent="0.2">
      <c r="A19" s="1">
        <v>0.38</v>
      </c>
      <c r="B19" s="1">
        <v>0.235901</v>
      </c>
      <c r="C19" s="2">
        <f t="shared" si="3"/>
        <v>4.5000000000000012E-2</v>
      </c>
      <c r="D19" s="2">
        <f t="shared" si="4"/>
        <v>3.3386404500000001E-2</v>
      </c>
      <c r="F19" s="2">
        <f>(K1r*(1+$C19*(k4r+k5r-k5r*k6r*$C19/(1+$C19*k6r)))*D19+(k3r*k4r*$C19-(k2r+k3r)*(1+$C19*(k4r+k5r-k5r*k6r*$C19/(1+$C19*k6r))))*(L18+$C19*F18)+k4r*(M18+$C19*G18)+(k4r*k6r*$C19/(1+$C19*k6r))*(N18+$C19*H18))/((1+$C19*(k4r+k5r-k5r*k6r*$C19/(1+$C19*k6r)))*(1+$C19*(k2r+k3r))-k3r*k4r*$C19^2)</f>
        <v>1.1874065713787071E-2</v>
      </c>
      <c r="G19" s="2">
        <f>(k3r*L19-(k4r+k5r-k5r*k6r*$C19/(1+$C19*k6r))*(M18+$C19*G18)+(k6r/(1+$C19*k6r))*(N18+$C19*H18))/(1+$C19*(k4r+k5r-k5r*k6r*$C19/(1+$C19*k6r)))</f>
        <v>4.7521435748597361E-4</v>
      </c>
      <c r="H19" s="2">
        <f>(k5r*M19-k6r*(N18+$C19*H18))/(1+$C19*k6r)</f>
        <v>4.2164718951566922E-6</v>
      </c>
      <c r="I19" s="2">
        <f t="shared" si="2"/>
        <v>1.23534965431682E-2</v>
      </c>
      <c r="J19" s="2">
        <f t="shared" si="0"/>
        <v>9.4360399999999997E-3</v>
      </c>
      <c r="K19" s="10">
        <f t="shared" si="1"/>
        <v>2.129539668144147E-2</v>
      </c>
      <c r="L19" s="2">
        <f t="shared" si="5"/>
        <v>1.6684420947196627E-3</v>
      </c>
      <c r="M19" s="2">
        <f t="shared" si="6"/>
        <v>5.2754497586921228E-5</v>
      </c>
      <c r="N19" s="2">
        <f t="shared" si="7"/>
        <v>3.8879117970055858E-7</v>
      </c>
      <c r="P19" s="2">
        <v>30</v>
      </c>
      <c r="Q19" s="2">
        <v>16.7</v>
      </c>
    </row>
    <row r="20" spans="1:17" s="2" customFormat="1" x14ac:dyDescent="0.2">
      <c r="A20" s="1">
        <v>0.46</v>
      </c>
      <c r="B20" s="1">
        <v>1.0570299999999999</v>
      </c>
      <c r="C20" s="2">
        <f t="shared" si="3"/>
        <v>4.0000000000000008E-2</v>
      </c>
      <c r="D20" s="2">
        <f t="shared" si="4"/>
        <v>8.5103644500000006E-2</v>
      </c>
      <c r="F20" s="2">
        <f>(K1r*(1+$C20*(k4r+k5r-k5r*k6r*$C20/(1+$C20*k6r)))*D20+(k3r*k4r*$C20-(k2r+k3r)*(1+$C20*(k4r+k5r-k5r*k6r*$C20/(1+$C20*k6r))))*(L19+$C20*F19)+k4r*(M19+$C20*G19)+(k4r*k6r*$C20/(1+$C20*k6r))*(N19+$C20*H19))/((1+$C20*(k4r+k5r-k5r*k6r*$C20/(1+$C20*k6r)))*(1+$C20*(k2r+k3r))-k3r*k4r*$C20^2)</f>
        <v>3.103909259589667E-2</v>
      </c>
      <c r="G20" s="2">
        <f>(k3r*L20-(k4r+k5r-k5r*k6r*$C20/(1+$C20*k6r))*(M19+$C20*G19)+(k6r/(1+$C20*k6r))*(N19+$C20*H19))/(1+$C20*(k4r+k5r-k5r*k6r*$C20/(1+$C20*k6r)))</f>
        <v>9.6257197115176692E-4</v>
      </c>
      <c r="H20" s="2">
        <f>(k5r*M20-k6r*(N19+$C20*H19))/(1+$C20*k6r)</f>
        <v>8.8121766873644545E-6</v>
      </c>
      <c r="I20" s="2">
        <f t="shared" si="2"/>
        <v>3.2010476743735798E-2</v>
      </c>
      <c r="J20" s="2">
        <f t="shared" si="0"/>
        <v>4.2281199999999998E-2</v>
      </c>
      <c r="K20" s="10">
        <f t="shared" si="1"/>
        <v>7.3011257673986363E-2</v>
      </c>
      <c r="L20" s="2">
        <f t="shared" si="5"/>
        <v>3.3849684271070129E-3</v>
      </c>
      <c r="M20" s="2">
        <f t="shared" si="6"/>
        <v>1.1026595073243087E-4</v>
      </c>
      <c r="N20" s="2">
        <f t="shared" si="7"/>
        <v>9.0993712300140454E-7</v>
      </c>
      <c r="P20" s="2">
        <v>40</v>
      </c>
      <c r="Q20" s="3">
        <v>16.899999999999999</v>
      </c>
    </row>
    <row r="21" spans="1:17" s="2" customFormat="1" x14ac:dyDescent="0.2">
      <c r="A21" s="1">
        <v>0.54</v>
      </c>
      <c r="B21" s="1">
        <v>39.384500000000003</v>
      </c>
      <c r="C21" s="2">
        <f t="shared" si="3"/>
        <v>4.0000000000000008E-2</v>
      </c>
      <c r="D21" s="2">
        <f t="shared" si="4"/>
        <v>1.7027648445000003</v>
      </c>
      <c r="F21" s="2">
        <f>(K1r*(1+$C21*(k4r+k5r-k5r*k6r*$C21/(1+$C21*k6r)))*D21+(k3r*k4r*$C21-(k2r+k3r)*(1+$C21*(k4r+k5r-k5r*k6r*$C21/(1+$C21*k6r))))*(L20+$C21*F20)+k4r*(M20+$C21*G20)+(k4r*k6r*$C21/(1+$C21*k6r))*(N20+$C21*H20))/((1+$C21*(k4r+k5r-k5r*k6r*$C21/(1+$C21*k6r)))*(1+$C21*(k2r+k3r))-k3r*k4r*$C21^2)</f>
        <v>0.65361521706257186</v>
      </c>
      <c r="G21" s="2">
        <f>(k3r*L21-(k4r+k5r-k5r*k6r*$C21/(1+$C21*k6r))*(M20+$C21*G20)+(k6r/(1+$C21*k6r))*(N20+$C21*H20))/(1+$C21*(k4r+k5r-k5r*k6r*$C21/(1+$C21*k6r)))</f>
        <v>8.9874039275967977E-3</v>
      </c>
      <c r="H21" s="2">
        <f>(k5r*M21-k6r*(N20+$C21*H20))/(1+$C21*k6r)</f>
        <v>4.0632321763979332E-5</v>
      </c>
      <c r="I21" s="2">
        <f t="shared" si="2"/>
        <v>0.66264325331193263</v>
      </c>
      <c r="J21" s="2">
        <f t="shared" si="0"/>
        <v>1.5753800000000002</v>
      </c>
      <c r="K21" s="10">
        <f t="shared" si="1"/>
        <v>2.2115175231794555</v>
      </c>
      <c r="L21" s="2">
        <f t="shared" si="5"/>
        <v>3.0771140813445758E-2</v>
      </c>
      <c r="M21" s="2">
        <f t="shared" si="6"/>
        <v>5.0826498668237353E-4</v>
      </c>
      <c r="N21" s="2">
        <f t="shared" si="7"/>
        <v>2.8877170610551565E-6</v>
      </c>
      <c r="P21" s="2">
        <v>50</v>
      </c>
      <c r="Q21" s="3">
        <v>17.100000000000001</v>
      </c>
    </row>
    <row r="22" spans="1:17" s="2" customFormat="1" x14ac:dyDescent="0.2">
      <c r="A22" s="1">
        <v>0.62</v>
      </c>
      <c r="B22" s="1">
        <v>110.27800000000001</v>
      </c>
      <c r="C22" s="2">
        <f t="shared" si="3"/>
        <v>3.999999999999998E-2</v>
      </c>
      <c r="D22" s="2">
        <f t="shared" si="4"/>
        <v>7.6892648444999985</v>
      </c>
      <c r="F22" s="2">
        <f>(K1r*(1+$C22*(k4r+k5r-k5r*k6r*$C22/(1+$C22*k6r)))*D22+(k3r*k4r*$C22-(k2r+k3r)*(1+$C22*(k4r+k5r-k5r*k6r*$C22/(1+$C22*k6r))))*(L21+$C22*F21)+k4r*(M21+$C22*G21)+(k4r*k6r*$C22/(1+$C22*k6r))*(N21+$C22*H21))/((1+$C22*(k4r+k5r-k5r*k6r*$C22/(1+$C22*k6r)))*(1+$C22*(k2r+k3r))-k3r*k4r*$C22^2)</f>
        <v>2.9205024644971416</v>
      </c>
      <c r="G22" s="2">
        <f>(k3r*L22-(k4r+k5r-k5r*k6r*$C22/(1+$C22*k6r))*(M21+$C22*G21)+(k6r/(1+$C22*k6r))*(N21+$C22*H21))/(1+$C22*(k4r+k5r-k5r*k6r*$C22/(1+$C22*k6r)))</f>
        <v>5.0730344242462852E-2</v>
      </c>
      <c r="H22" s="2">
        <f>(k5r*M22-k6r*(N21+$C22*H21))/(1+$C22*k6r)</f>
        <v>2.316202148935071E-4</v>
      </c>
      <c r="I22" s="2">
        <f t="shared" si="2"/>
        <v>2.9714644289544978</v>
      </c>
      <c r="J22" s="2">
        <f t="shared" si="0"/>
        <v>4.4111200000000004</v>
      </c>
      <c r="K22" s="10">
        <f t="shared" si="1"/>
        <v>7.2637258517963179</v>
      </c>
      <c r="L22" s="2">
        <f t="shared" si="5"/>
        <v>0.17373584807583423</v>
      </c>
      <c r="M22" s="2">
        <f t="shared" si="6"/>
        <v>2.896974913484758E-3</v>
      </c>
      <c r="N22" s="2">
        <f t="shared" si="7"/>
        <v>1.3777818527354607E-5</v>
      </c>
    </row>
    <row r="23" spans="1:17" s="2" customFormat="1" x14ac:dyDescent="0.2">
      <c r="A23" s="1">
        <v>0.71</v>
      </c>
      <c r="B23" s="1">
        <v>110.211</v>
      </c>
      <c r="C23" s="2">
        <f t="shared" si="3"/>
        <v>4.4999999999999984E-2</v>
      </c>
      <c r="D23" s="2">
        <f t="shared" si="4"/>
        <v>17.611269844499994</v>
      </c>
      <c r="F23" s="2">
        <f>(K1r*(1+$C23*(k4r+k5r-k5r*k6r*$C23/(1+$C23*k6r)))*D23+(k3r*k4r*$C23-(k2r+k3r)*(1+$C23*(k4r+k5r-k5r*k6r*$C23/(1+$C23*k6r))))*(L22+$C23*F22)+k4r*(M22+$C23*G22)+(k4r*k6r*$C23/(1+$C23*k6r))*(N22+$C23*H22))/((1+$C23*(k4r+k5r-k5r*k6r*$C23/(1+$C23*k6r)))*(1+$C23*(k2r+k3r))-k3r*k4r*$C23^2)</f>
        <v>6.5113457791814637</v>
      </c>
      <c r="G23" s="2">
        <f>(k3r*L23-(k4r+k5r-k5r*k6r*$C23/(1+$C23*k6r))*(M22+$C23*G22)+(k6r/(1+$C23*k6r))*(N22+$C23*H22))/(1+$C23*(k4r+k5r-k5r*k6r*$C23/(1+$C23*k6r)))</f>
        <v>0.17322346427456647</v>
      </c>
      <c r="H23" s="2">
        <f>(k5r*M23-k6r*(N22+$C23*H22))/(1+$C23*k6r)</f>
        <v>1.0372829191444952E-3</v>
      </c>
      <c r="I23" s="2">
        <f t="shared" si="2"/>
        <v>6.6856065263751745</v>
      </c>
      <c r="J23" s="2">
        <f t="shared" si="0"/>
        <v>4.4084399999999997</v>
      </c>
      <c r="K23" s="10">
        <f t="shared" si="1"/>
        <v>10.826622265320168</v>
      </c>
      <c r="L23" s="2">
        <f t="shared" si="5"/>
        <v>0.59816901904137132</v>
      </c>
      <c r="M23" s="2">
        <f t="shared" si="6"/>
        <v>1.2974896296751075E-2</v>
      </c>
      <c r="N23" s="2">
        <f t="shared" si="7"/>
        <v>7.0878459559064693E-5</v>
      </c>
    </row>
    <row r="24" spans="1:17" s="2" customFormat="1" x14ac:dyDescent="0.2">
      <c r="A24" s="1">
        <v>0.79</v>
      </c>
      <c r="B24" s="1">
        <v>79.196100000000001</v>
      </c>
      <c r="C24" s="2">
        <f t="shared" si="3"/>
        <v>4.0000000000000036E-2</v>
      </c>
      <c r="D24" s="2">
        <f t="shared" si="4"/>
        <v>25.187553844500002</v>
      </c>
      <c r="F24" s="2">
        <f>(K1r*(1+$C24*(k4r+k5r-k5r*k6r*$C24/(1+$C24*k6r)))*D24+(k3r*k4r*$C24-(k2r+k3r)*(1+$C24*(k4r+k5r-k5r*k6r*$C24/(1+$C24*k6r))))*(L23+$C24*F23)+k4r*(M23+$C24*G23)+(k4r*k6r*$C24/(1+$C24*k6r))*(N23+$C24*H23))/((1+$C24*(k4r+k5r-k5r*k6r*$C24/(1+$C24*k6r)))*(1+$C24*(k2r+k3r))-k3r*k4r*$C24^2)</f>
        <v>8.9920948526082238</v>
      </c>
      <c r="G24" s="2">
        <f>(k3r*L24-(k4r+k5r-k5r*k6r*$C24/(1+$C24*k6r))*(M23+$C24*G23)+(k6r/(1+$C24*k6r))*(N23+$C24*H23))/(1+$C24*(k4r+k5r-k5r*k6r*$C24/(1+$C24*k6r)))</f>
        <v>0.34923504642465708</v>
      </c>
      <c r="H24" s="2">
        <f>(k5r*M24-k6r*(N23+$C24*H23))/(1+$C24*k6r)</f>
        <v>2.7076521793426181E-3</v>
      </c>
      <c r="I24" s="2">
        <f t="shared" si="2"/>
        <v>9.3440375512122227</v>
      </c>
      <c r="J24" s="2">
        <f t="shared" si="0"/>
        <v>3.1678440000000001</v>
      </c>
      <c r="K24" s="10">
        <f t="shared" si="1"/>
        <v>12.138120049163733</v>
      </c>
      <c r="L24" s="2">
        <f t="shared" si="5"/>
        <v>1.2183066443129593</v>
      </c>
      <c r="M24" s="2">
        <f t="shared" si="6"/>
        <v>3.3873236724720035E-2</v>
      </c>
      <c r="N24" s="2">
        <f t="shared" si="7"/>
        <v>2.2067586349854934E-4</v>
      </c>
    </row>
    <row r="25" spans="1:17" s="2" customFormat="1" x14ac:dyDescent="0.2">
      <c r="A25" s="1">
        <v>0.88</v>
      </c>
      <c r="B25" s="1">
        <v>59.391100000000002</v>
      </c>
      <c r="C25" s="2">
        <f t="shared" si="3"/>
        <v>4.4999999999999984E-2</v>
      </c>
      <c r="D25" s="2">
        <f t="shared" si="4"/>
        <v>31.423977844500001</v>
      </c>
      <c r="F25" s="2">
        <f>(K1r*(1+$C25*(k4r+k5r-k5r*k6r*$C25/(1+$C25*k6r)))*D25+(k3r*k4r*$C25-(k2r+k3r)*(1+$C25*(k4r+k5r-k5r*k6r*$C25/(1+$C25*k6r))))*(L24+$C25*F24)+k4r*(M24+$C25*G24)+(k4r*k6r*$C25/(1+$C25*k6r))*(N24+$C25*H24))/((1+$C25*(k4r+k5r-k5r*k6r*$C25/(1+$C25*k6r)))*(1+$C25*(k2r+k3r))-k3r*k4r*$C25^2)</f>
        <v>10.705888250221191</v>
      </c>
      <c r="G25" s="2">
        <f>(k3r*L25-(k4r+k5r-k5r*k6r*$C25/(1+$C25*k6r))*(M24+$C25*G24)+(k6r/(1+$C25*k6r))*(N24+$C25*H24))/(1+$C25*(k4r+k5r-k5r*k6r*$C25/(1+$C25*k6r)))</f>
        <v>0.59477124677296478</v>
      </c>
      <c r="H25" s="2">
        <f>(k5r*M25-k6r*(N24+$C25*H24))/(1+$C25*k6r)</f>
        <v>6.1021104416745971E-3</v>
      </c>
      <c r="I25" s="2">
        <f t="shared" si="2"/>
        <v>11.306761607435829</v>
      </c>
      <c r="J25" s="2">
        <f t="shared" si="0"/>
        <v>2.3756440000000003</v>
      </c>
      <c r="K25" s="10">
        <f t="shared" si="1"/>
        <v>13.230135143138398</v>
      </c>
      <c r="L25" s="2">
        <f t="shared" si="5"/>
        <v>2.1047158839402824</v>
      </c>
      <c r="M25" s="2">
        <f t="shared" si="6"/>
        <v>7.6353519918613E-2</v>
      </c>
      <c r="N25" s="2">
        <f t="shared" si="7"/>
        <v>6.1711518144432387E-4</v>
      </c>
    </row>
    <row r="26" spans="1:17" s="2" customFormat="1" x14ac:dyDescent="0.2">
      <c r="A26" s="1">
        <v>0.96</v>
      </c>
      <c r="B26" s="1">
        <v>56.108600000000003</v>
      </c>
      <c r="C26" s="2">
        <f t="shared" si="3"/>
        <v>3.999999999999998E-2</v>
      </c>
      <c r="D26" s="2">
        <f t="shared" si="4"/>
        <v>36.043965844500001</v>
      </c>
      <c r="F26" s="2">
        <f>(K1r*(1+$C26*(k4r+k5r-k5r*k6r*$C26/(1+$C26*k6r)))*D26+(k3r*k4r*$C26-(k2r+k3r)*(1+$C26*(k4r+k5r-k5r*k6r*$C26/(1+$C26*k6r))))*(L25+$C26*F25)+k4r*(M25+$C26*G25)+(k4r*k6r*$C26/(1+$C26*k6r))*(N25+$C26*H25))/((1+$C26*(k4r+k5r-k5r*k6r*$C26/(1+$C26*k6r)))*(1+$C26*(k2r+k3r))-k3r*k4r*$C26^2)</f>
        <v>11.767740700500539</v>
      </c>
      <c r="G26" s="2">
        <f>(k3r*L26-(k4r+k5r-k5r*k6r*$C26/(1+$C26*k6r))*(M25+$C26*G25)+(k6r/(1+$C26*k6r))*(N25+$C26*H25))/(1+$C26*(k4r+k5r-k5r*k6r*$C26/(1+$C26*k6r)))</f>
        <v>0.83697203481032612</v>
      </c>
      <c r="H26" s="2">
        <f>(k5r*M26-k6r*(N25+$C26*H25))/(1+$C26*k6r)</f>
        <v>1.0676977307641397E-2</v>
      </c>
      <c r="I26" s="2">
        <f t="shared" si="2"/>
        <v>12.615389712618507</v>
      </c>
      <c r="J26" s="2">
        <f t="shared" si="0"/>
        <v>2.2443440000000003</v>
      </c>
      <c r="K26" s="10">
        <f t="shared" si="1"/>
        <v>14.355118124113766</v>
      </c>
      <c r="L26" s="2">
        <f t="shared" si="5"/>
        <v>3.0036610419691514</v>
      </c>
      <c r="M26" s="2">
        <f t="shared" si="6"/>
        <v>0.1336232511819446</v>
      </c>
      <c r="N26" s="2">
        <f t="shared" si="7"/>
        <v>1.2882786914169635E-3</v>
      </c>
    </row>
    <row r="27" spans="1:17" s="2" customFormat="1" x14ac:dyDescent="0.2">
      <c r="A27" s="1">
        <v>1.04</v>
      </c>
      <c r="B27" s="1">
        <v>51.904499999999999</v>
      </c>
      <c r="C27" s="2">
        <f t="shared" si="3"/>
        <v>4.0000000000000036E-2</v>
      </c>
      <c r="D27" s="2">
        <f t="shared" si="4"/>
        <v>40.364489844500007</v>
      </c>
      <c r="F27" s="2">
        <f>(K1r*(1+$C27*(k4r+k5r-k5r*k6r*$C27/(1+$C27*k6r)))*D27+(k3r*k4r*$C27-(k2r+k3r)*(1+$C27*(k4r+k5r-k5r*k6r*$C27/(1+$C27*k6r))))*(L26+$C27*F26)+k4r*(M26+$C27*G26)+(k4r*k6r*$C27/(1+$C27*k6r))*(N26+$C27*H26))/((1+$C27*(k4r+k5r-k5r*k6r*$C27/(1+$C27*k6r)))*(1+$C27*(k2r+k3r))-k3r*k4r*$C27^2)</f>
        <v>12.647866651909329</v>
      </c>
      <c r="G27" s="2">
        <f>(k3r*L27-(k4r+k5r-k5r*k6r*$C27/(1+$C27*k6r))*(M26+$C27*G26)+(k6r/(1+$C27*k6r))*(N26+$C27*H26))/(1+$C27*(k4r+k5r-k5r*k6r*$C27/(1+$C27*k6r)))</f>
        <v>1.0929164711607593</v>
      </c>
      <c r="H27" s="2">
        <f>(k5r*M27-k6r*(N26+$C27*H26))/(1+$C27*k6r)</f>
        <v>1.6841613090589586E-2</v>
      </c>
      <c r="I27" s="2">
        <f t="shared" si="2"/>
        <v>13.757624736160677</v>
      </c>
      <c r="J27" s="2">
        <f t="shared" si="0"/>
        <v>2.0761799999999999</v>
      </c>
      <c r="K27" s="10">
        <f t="shared" si="1"/>
        <v>15.283499746714249</v>
      </c>
      <c r="L27" s="2">
        <f t="shared" si="5"/>
        <v>3.9802853360655472</v>
      </c>
      <c r="M27" s="2">
        <f t="shared" si="6"/>
        <v>0.21081879142078808</v>
      </c>
      <c r="N27" s="2">
        <f t="shared" si="7"/>
        <v>2.3890223073462042E-3</v>
      </c>
    </row>
    <row r="28" spans="1:17" s="2" customFormat="1" x14ac:dyDescent="0.2">
      <c r="A28" s="1">
        <v>1.1200000000000001</v>
      </c>
      <c r="B28" s="1">
        <v>44.970100000000002</v>
      </c>
      <c r="C28" s="2">
        <f t="shared" si="3"/>
        <v>4.0000000000000036E-2</v>
      </c>
      <c r="D28" s="2">
        <f t="shared" si="4"/>
        <v>44.239473844500012</v>
      </c>
      <c r="F28" s="2">
        <f>(K1r*(1+$C28*(k4r+k5r-k5r*k6r*$C28/(1+$C28*k6r)))*D28+(k3r*k4r*$C28-(k2r+k3r)*(1+$C28*(k4r+k5r-k5r*k6r*$C28/(1+$C28*k6r))))*(L27+$C28*F27)+k4r*(M27+$C28*G27)+(k4r*k6r*$C28/(1+$C28*k6r))*(N27+$C28*H27))/((1+$C28*(k4r+k5r-k5r*k6r*$C28/(1+$C28*k6r)))*(1+$C28*(k2r+k3r))-k3r*k4r*$C28^2)</f>
        <v>13.302838296143948</v>
      </c>
      <c r="G28" s="2">
        <f>(k3r*L28-(k4r+k5r-k5r*k6r*$C28/(1+$C28*k6r))*(M27+$C28*G27)+(k6r/(1+$C28*k6r))*(N27+$C28*H27))/(1+$C28*(k4r+k5r-k5r*k6r*$C28/(1+$C28*k6r)))</f>
        <v>1.3572974266230422</v>
      </c>
      <c r="H28" s="2">
        <f>(k5r*M28-k6r*(N27+$C28*H27))/(1+$C28*k6r)</f>
        <v>2.4665694640405359E-2</v>
      </c>
      <c r="I28" s="2">
        <f t="shared" si="2"/>
        <v>14.684801417407396</v>
      </c>
      <c r="J28" s="2">
        <f t="shared" si="0"/>
        <v>1.7988040000000001</v>
      </c>
      <c r="K28" s="10">
        <f t="shared" si="1"/>
        <v>15.8962133607111</v>
      </c>
      <c r="L28" s="2">
        <f t="shared" si="5"/>
        <v>5.018313533987679</v>
      </c>
      <c r="M28" s="2">
        <f t="shared" si="6"/>
        <v>0.30882734733214023</v>
      </c>
      <c r="N28" s="2">
        <f t="shared" si="7"/>
        <v>4.0493146165860036E-3</v>
      </c>
    </row>
    <row r="29" spans="1:17" s="2" customFormat="1" x14ac:dyDescent="0.2">
      <c r="A29" s="1">
        <v>1.21</v>
      </c>
      <c r="B29" s="1">
        <v>43.118000000000002</v>
      </c>
      <c r="C29" s="2">
        <f t="shared" si="3"/>
        <v>4.4999999999999929E-2</v>
      </c>
      <c r="D29" s="2">
        <f t="shared" si="4"/>
        <v>48.203438344500007</v>
      </c>
      <c r="F29" s="2">
        <f>(K1r*(1+$C29*(k4r+k5r-k5r*k6r*$C29/(1+$C29*k6r)))*D29+(k3r*k4r*$C29-(k2r+k3r)*(1+$C29*(k4r+k5r-k5r*k6r*$C29/(1+$C29*k6r))))*(L28+$C29*F28)+k4r*(M28+$C29*G28)+(k4r*k6r*$C29/(1+$C29*k6r))*(N28+$C29*H28))/((1+$C29*(k4r+k5r-k5r*k6r*$C29/(1+$C29*k6r)))*(1+$C29*(k2r+k3r))-k3r*k4r*$C29^2)</f>
        <v>13.8432928863706</v>
      </c>
      <c r="G29" s="2">
        <f>(k3r*L29-(k4r+k5r-k5r*k6r*$C29/(1+$C29*k6r))*(M28+$C29*G28)+(k6r/(1+$C29*k6r))*(N28+$C29*H28))/(1+$C29*(k4r+k5r-k5r*k6r*$C29/(1+$C29*k6r)))</f>
        <v>1.6586527466265031</v>
      </c>
      <c r="H29" s="2">
        <f>(k5r*M29-k6r*(N28+$C29*H28))/(1+$C29*k6r)</f>
        <v>3.5496042482398439E-2</v>
      </c>
      <c r="I29" s="2">
        <f t="shared" si="2"/>
        <v>15.537441675479501</v>
      </c>
      <c r="J29" s="2">
        <f t="shared" si="0"/>
        <v>1.72472</v>
      </c>
      <c r="K29" s="10">
        <f t="shared" si="1"/>
        <v>16.64066400846032</v>
      </c>
      <c r="L29" s="2">
        <f t="shared" si="5"/>
        <v>6.2398894372008318</v>
      </c>
      <c r="M29" s="2">
        <f t="shared" si="6"/>
        <v>0.44454510512836953</v>
      </c>
      <c r="N29" s="2">
        <f t="shared" si="7"/>
        <v>6.7565927871121711E-3</v>
      </c>
    </row>
    <row r="30" spans="1:17" s="2" customFormat="1" x14ac:dyDescent="0.2">
      <c r="A30" s="1">
        <v>1.29</v>
      </c>
      <c r="B30" s="1">
        <v>40.868000000000002</v>
      </c>
      <c r="C30" s="2">
        <f t="shared" si="3"/>
        <v>4.0000000000000036E-2</v>
      </c>
      <c r="D30" s="2">
        <f t="shared" si="4"/>
        <v>51.562878344500014</v>
      </c>
      <c r="F30" s="2">
        <f>(K1r*(1+$C30*(k4r+k5r-k5r*k6r*$C30/(1+$C30*k6r)))*D30+(k3r*k4r*$C30-(k2r+k3r)*(1+$C30*(k4r+k5r-k5r*k6r*$C30/(1+$C30*k6r))))*(L29+$C30*F29)+k4r*(M29+$C30*G29)+(k4r*k6r*$C30/(1+$C30*k6r))*(N29+$C30*H29))/((1+$C30*(k4r+k5r-k5r*k6r*$C30/(1+$C30*k6r)))*(1+$C30*(k2r+k3r))-k3r*k4r*$C30^2)</f>
        <v>14.23366514697606</v>
      </c>
      <c r="G30" s="2">
        <f>(k3r*L30-(k4r+k5r-k5r*k6r*$C30/(1+$C30*k6r))*(M29+$C30*G29)+(k6r/(1+$C30*k6r))*(N29+$C30*H29))/(1+$C30*(k4r+k5r-k5r*k6r*$C30/(1+$C30*k6r)))</f>
        <v>1.9267691162443201</v>
      </c>
      <c r="H30" s="2">
        <f>(k5r*M30-k6r*(N29+$C30*H29))/(1+$C30*k6r)</f>
        <v>4.6936419458808602E-2</v>
      </c>
      <c r="I30" s="2">
        <f t="shared" si="2"/>
        <v>16.207370682679191</v>
      </c>
      <c r="J30" s="2">
        <f t="shared" si="0"/>
        <v>1.6347200000000002</v>
      </c>
      <c r="K30" s="10">
        <f t="shared" si="1"/>
        <v>17.193795855372024</v>
      </c>
      <c r="L30" s="2">
        <f t="shared" si="5"/>
        <v>7.3629677585346993</v>
      </c>
      <c r="M30" s="2">
        <f t="shared" si="6"/>
        <v>0.58796197964320251</v>
      </c>
      <c r="N30" s="2">
        <f t="shared" si="7"/>
        <v>1.0053891264760455E-2</v>
      </c>
    </row>
    <row r="31" spans="1:17" s="2" customFormat="1" x14ac:dyDescent="0.2">
      <c r="A31" s="1">
        <v>1.38</v>
      </c>
      <c r="B31" s="1">
        <v>36.491799999999998</v>
      </c>
      <c r="C31" s="2">
        <f t="shared" si="3"/>
        <v>4.4999999999999929E-2</v>
      </c>
      <c r="D31" s="2">
        <f t="shared" si="4"/>
        <v>55.044069344500009</v>
      </c>
      <c r="F31" s="2">
        <f>(K1r*(1+$C31*(k4r+k5r-k5r*k6r*$C31/(1+$C31*k6r)))*D31+(k3r*k4r*$C31-(k2r+k3r)*(1+$C31*(k4r+k5r-k5r*k6r*$C31/(1+$C31*k6r))))*(L30+$C31*F30)+k4r*(M30+$C31*G30)+(k4r*k6r*$C31/(1+$C31*k6r))*(N30+$C31*H30))/((1+$C31*(k4r+k5r-k5r*k6r*$C31/(1+$C31*k6r)))*(1+$C31*(k2r+k3r))-k3r*k4r*$C31^2)</f>
        <v>14.535722470652789</v>
      </c>
      <c r="G31" s="2">
        <f>(k3r*L31-(k4r+k5r-k5r*k6r*$C31/(1+$C31*k6r))*(M30+$C31*G30)+(k6r/(1+$C31*k6r))*(N30+$C31*H30))/(1+$C31*(k4r+k5r-k5r*k6r*$C31/(1+$C31*k6r)))</f>
        <v>2.2255154499056267</v>
      </c>
      <c r="H31" s="2">
        <f>(k5r*M31-k6r*(N30+$C31*H30))/(1+$C31*k6r)</f>
        <v>6.1835696444791755E-2</v>
      </c>
      <c r="I31" s="2">
        <f t="shared" si="2"/>
        <v>16.823073617003207</v>
      </c>
      <c r="J31" s="2">
        <f t="shared" si="0"/>
        <v>1.4596719999999999</v>
      </c>
      <c r="K31" s="10">
        <f t="shared" si="1"/>
        <v>17.60982267232308</v>
      </c>
      <c r="L31" s="2">
        <f t="shared" si="5"/>
        <v>8.6575902013279951</v>
      </c>
      <c r="M31" s="2">
        <f t="shared" si="6"/>
        <v>0.77481478511994983</v>
      </c>
      <c r="N31" s="2">
        <f t="shared" si="7"/>
        <v>1.4948636480422463E-2</v>
      </c>
    </row>
    <row r="32" spans="1:17" s="2" customFormat="1" x14ac:dyDescent="0.2">
      <c r="A32" s="1">
        <v>1.46</v>
      </c>
      <c r="B32" s="1">
        <v>33.672800000000002</v>
      </c>
      <c r="C32" s="2">
        <f t="shared" si="3"/>
        <v>4.0000000000000036E-2</v>
      </c>
      <c r="D32" s="2">
        <f t="shared" si="4"/>
        <v>57.85065334450001</v>
      </c>
      <c r="F32" s="2">
        <f>(K1r*(1+$C32*(k4r+k5r-k5r*k6r*$C32/(1+$C32*k6r)))*D32+(k3r*k4r*$C32-(k2r+k3r)*(1+$C32*(k4r+k5r-k5r*k6r*$C32/(1+$C32*k6r))))*(L31+$C32*F31)+k4r*(M31+$C32*G31)+(k4r*k6r*$C32/(1+$C32*k6r))*(N31+$C32*H31))/((1+$C32*(k4r+k5r-k5r*k6r*$C32/(1+$C32*k6r)))*(1+$C32*(k2r+k3r))-k3r*k4r*$C32^2)</f>
        <v>14.681901480680816</v>
      </c>
      <c r="G32" s="2">
        <f>(k3r*L32-(k4r+k5r-k5r*k6r*$C32/(1+$C32*k6r))*(M31+$C32*G31)+(k6r/(1+$C32*k6r))*(N31+$C32*H31))/(1+$C32*(k4r+k5r-k5r*k6r*$C32/(1+$C32*k6r)))</f>
        <v>2.4857265673466227</v>
      </c>
      <c r="H32" s="2">
        <f>(k5r*M32-k6r*(N31+$C32*H31))/(1+$C32*k6r)</f>
        <v>7.6856194143763559E-2</v>
      </c>
      <c r="I32" s="2">
        <f t="shared" si="2"/>
        <v>17.244484242171204</v>
      </c>
      <c r="J32" s="2">
        <f t="shared" si="0"/>
        <v>1.3469120000000001</v>
      </c>
      <c r="K32" s="10">
        <f t="shared" si="1"/>
        <v>17.901616872484354</v>
      </c>
      <c r="L32" s="2">
        <f t="shared" si="5"/>
        <v>9.8262951593813401</v>
      </c>
      <c r="M32" s="2">
        <f t="shared" si="6"/>
        <v>0.96326446581003999</v>
      </c>
      <c r="N32" s="2">
        <f t="shared" si="7"/>
        <v>2.049631210396468E-2</v>
      </c>
    </row>
    <row r="33" spans="1:14" s="2" customFormat="1" x14ac:dyDescent="0.2">
      <c r="A33" s="1">
        <v>1.54</v>
      </c>
      <c r="B33" s="1">
        <v>31.346900000000002</v>
      </c>
      <c r="C33" s="2">
        <f t="shared" si="3"/>
        <v>4.0000000000000036E-2</v>
      </c>
      <c r="D33" s="2">
        <f t="shared" si="4"/>
        <v>60.451441344500012</v>
      </c>
      <c r="F33" s="2">
        <f>(K1r*(1+$C33*(k4r+k5r-k5r*k6r*$C33/(1+$C33*k6r)))*D33+(k3r*k4r*$C33-(k2r+k3r)*(1+$C33*(k4r+k5r-k5r*k6r*$C33/(1+$C33*k6r))))*(L32+$C33*F32)+k4r*(M32+$C33*G32)+(k4r*k6r*$C33/(1+$C33*k6r))*(N32+$C33*H32))/((1+$C33*(k4r+k5r-k5r*k6r*$C33/(1+$C33*k6r)))*(1+$C33*(k2r+k3r))-k3r*k4r*$C33^2)</f>
        <v>14.746387913241975</v>
      </c>
      <c r="G33" s="2">
        <f>(k3r*L33-(k4r+k5r-k5r*k6r*$C33/(1+$C33*k6r))*(M32+$C33*G32)+(k6r/(1+$C33*k6r))*(N32+$C33*H32))/(1+$C33*(k4r+k5r-k5r*k6r*$C33/(1+$C33*k6r)))</f>
        <v>2.7386266040522629</v>
      </c>
      <c r="H33" s="2">
        <f>(k5r*M33-k6r*(N32+$C33*H32))/(1+$C33*k6r)</f>
        <v>9.3505979422813371E-2</v>
      </c>
      <c r="I33" s="2">
        <f t="shared" si="2"/>
        <v>17.578520496717051</v>
      </c>
      <c r="J33" s="2">
        <f t="shared" si="0"/>
        <v>1.253876</v>
      </c>
      <c r="K33" s="10">
        <f t="shared" si="1"/>
        <v>18.129255676848366</v>
      </c>
      <c r="L33" s="2">
        <f t="shared" si="5"/>
        <v>11.003426735138252</v>
      </c>
      <c r="M33" s="2">
        <f t="shared" si="6"/>
        <v>1.1722385926659955</v>
      </c>
      <c r="N33" s="2">
        <f t="shared" si="7"/>
        <v>2.7310799046627761E-2</v>
      </c>
    </row>
    <row r="34" spans="1:14" s="2" customFormat="1" x14ac:dyDescent="0.2">
      <c r="A34" s="1">
        <v>1.62</v>
      </c>
      <c r="B34" s="1">
        <v>28.8414</v>
      </c>
      <c r="C34" s="2">
        <f t="shared" si="3"/>
        <v>4.0000000000000036E-2</v>
      </c>
      <c r="D34" s="2">
        <f t="shared" si="4"/>
        <v>62.858973344500015</v>
      </c>
      <c r="F34" s="2">
        <f>(K1r*(1+$C34*(k4r+k5r-k5r*k6r*$C34/(1+$C34*k6r)))*D34+(k3r*k4r*$C34-(k2r+k3r)*(1+$C34*(k4r+k5r-k5r*k6r*$C34/(1+$C34*k6r))))*(L33+$C34*F33)+k4r*(M33+$C34*G33)+(k4r*k6r*$C34/(1+$C34*k6r))*(N33+$C34*H33))/((1+$C34*(k4r+k5r-k5r*k6r*$C34/(1+$C34*k6r)))*(1+$C34*(k2r+k3r))-k3r*k4r*$C34^2)</f>
        <v>14.739451550277366</v>
      </c>
      <c r="G34" s="2">
        <f>(k3r*L34-(k4r+k5r-k5r*k6r*$C34/(1+$C34*k6r))*(M33+$C34*G33)+(k6r/(1+$C34*k6r))*(N33+$C34*H33))/(1+$C34*(k4r+k5r-k5r*k6r*$C34/(1+$C34*k6r)))</f>
        <v>2.9826895035780572</v>
      </c>
      <c r="H34" s="2">
        <f>(k5r*M34-k6r*(N33+$C34*H33))/(1+$C34*k6r)</f>
        <v>0.11173209573716641</v>
      </c>
      <c r="I34" s="2">
        <f t="shared" si="2"/>
        <v>17.833873149592591</v>
      </c>
      <c r="J34" s="2">
        <f t="shared" si="0"/>
        <v>1.153656</v>
      </c>
      <c r="K34" s="10">
        <f t="shared" si="1"/>
        <v>18.274174223608888</v>
      </c>
      <c r="L34" s="2">
        <f t="shared" si="5"/>
        <v>12.182860313679026</v>
      </c>
      <c r="M34" s="2">
        <f t="shared" si="6"/>
        <v>1.4010912369712085</v>
      </c>
      <c r="N34" s="2">
        <f t="shared" si="7"/>
        <v>3.5520322053026958E-2</v>
      </c>
    </row>
    <row r="35" spans="1:14" s="2" customFormat="1" x14ac:dyDescent="0.2">
      <c r="A35" s="1">
        <v>1.71</v>
      </c>
      <c r="B35" s="1">
        <v>26.567499999999999</v>
      </c>
      <c r="C35" s="2">
        <f t="shared" si="3"/>
        <v>4.4999999999999929E-2</v>
      </c>
      <c r="D35" s="2">
        <f t="shared" si="4"/>
        <v>65.352373844500008</v>
      </c>
      <c r="F35" s="2">
        <f>(K1r*(1+$C35*(k4r+k5r-k5r*k6r*$C35/(1+$C35*k6r)))*D35+(k3r*k4r*$C35-(k2r+k3r)*(1+$C35*(k4r+k5r-k5r*k6r*$C35/(1+$C35*k6r))))*(L34+$C35*F34)+k4r*(M34+$C35*G34)+(k4r*k6r*$C35/(1+$C35*k6r))*(N34+$C35*H34))/((1+$C35*(k4r+k5r-k5r*k6r*$C35/(1+$C35*k6r)))*(1+$C35*(k2r+k3r))-k3r*k4r*$C35^2)</f>
        <v>14.658303744843554</v>
      </c>
      <c r="G35" s="2">
        <f>(k3r*L35-(k4r+k5r-k5r*k6r*$C35/(1+$C35*k6r))*(M34+$C35*G34)+(k6r/(1+$C35*k6r))*(N34+$C35*H34))/(1+$C35*(k4r+k5r-k5r*k6r*$C35/(1+$C35*k6r)))</f>
        <v>3.2451484974544162</v>
      </c>
      <c r="H35" s="2">
        <f>(k5r*M35-k6r*(N34+$C35*H34))/(1+$C35*k6r)</f>
        <v>0.13404171432635473</v>
      </c>
      <c r="I35" s="2">
        <f t="shared" si="2"/>
        <v>18.037493956624324</v>
      </c>
      <c r="J35" s="2">
        <f t="shared" si="0"/>
        <v>1.0627</v>
      </c>
      <c r="K35" s="10">
        <f t="shared" si="1"/>
        <v>18.378694198359351</v>
      </c>
      <c r="L35" s="2">
        <f t="shared" si="5"/>
        <v>13.505759301959465</v>
      </c>
      <c r="M35" s="2">
        <f t="shared" si="6"/>
        <v>1.6813439470176694</v>
      </c>
      <c r="N35" s="2">
        <f t="shared" si="7"/>
        <v>4.6580143505885394E-2</v>
      </c>
    </row>
    <row r="36" spans="1:14" s="2" customFormat="1" x14ac:dyDescent="0.2">
      <c r="A36" s="1">
        <v>1.79</v>
      </c>
      <c r="B36" s="1">
        <v>25.8536</v>
      </c>
      <c r="C36" s="2">
        <f t="shared" si="3"/>
        <v>4.0000000000000036E-2</v>
      </c>
      <c r="D36" s="2">
        <f t="shared" si="4"/>
        <v>67.449217844500012</v>
      </c>
      <c r="F36" s="2">
        <f>(K1r*(1+$C36*(k4r+k5r-k5r*k6r*$C36/(1+$C36*k6r)))*D36+(k3r*k4r*$C36-(k2r+k3r)*(1+$C36*(k4r+k5r-k5r*k6r*$C36/(1+$C36*k6r))))*(L35+$C36*F35)+k4r*(M35+$C36*G35)+(k4r*k6r*$C36/(1+$C36*k6r))*(N35+$C36*H35))/((1+$C36*(k4r+k5r-k5r*k6r*$C36/(1+$C36*k6r)))*(1+$C36*(k2r+k3r))-k3r*k4r*$C36^2)</f>
        <v>14.552833594072581</v>
      </c>
      <c r="G36" s="2">
        <f>(k3r*L36-(k4r+k5r-k5r*k6r*$C36/(1+$C36*k6r))*(M35+$C36*G35)+(k6r/(1+$C36*k6r))*(N35+$C36*H35))/(1+$C36*(k4r+k5r-k5r*k6r*$C36/(1+$C36*k6r)))</f>
        <v>3.4669260919209335</v>
      </c>
      <c r="H36" s="2">
        <f>(k5r*M36-k6r*(N35+$C36*H35))/(1+$C36*k6r)</f>
        <v>0.15540457449682657</v>
      </c>
      <c r="I36" s="2">
        <f t="shared" si="2"/>
        <v>18.175164260490341</v>
      </c>
      <c r="J36" s="2">
        <f t="shared" si="0"/>
        <v>1.034144</v>
      </c>
      <c r="K36" s="10">
        <f t="shared" si="1"/>
        <v>18.482301690070727</v>
      </c>
      <c r="L36" s="2">
        <f t="shared" si="5"/>
        <v>14.674204795516111</v>
      </c>
      <c r="M36" s="2">
        <f t="shared" si="6"/>
        <v>1.9498269305926836</v>
      </c>
      <c r="N36" s="2">
        <f t="shared" si="7"/>
        <v>5.8157995058812653E-2</v>
      </c>
    </row>
    <row r="37" spans="1:14" s="2" customFormat="1" x14ac:dyDescent="0.2">
      <c r="A37" s="1">
        <v>1.88</v>
      </c>
      <c r="B37" s="1">
        <v>24.225100000000001</v>
      </c>
      <c r="C37" s="2">
        <f t="shared" si="3"/>
        <v>4.4999999999999929E-2</v>
      </c>
      <c r="D37" s="2">
        <f t="shared" si="4"/>
        <v>69.702759344500009</v>
      </c>
      <c r="F37" s="2">
        <f>(K1r*(1+$C37*(k4r+k5r-k5r*k6r*$C37/(1+$C37*k6r)))*D37+(k3r*k4r*$C37-(k2r+k3r)*(1+$C37*(k4r+k5r-k5r*k6r*$C37/(1+$C37*k6r))))*(L36+$C37*F36)+k4r*(M36+$C37*G36)+(k4r*k6r*$C37/(1+$C37*k6r))*(N36+$C37*H36))/((1+$C37*(k4r+k5r-k5r*k6r*$C37/(1+$C37*k6r)))*(1+$C37*(k2r+k3r))-k3r*k4r*$C37^2)</f>
        <v>14.410305424339164</v>
      </c>
      <c r="G37" s="2">
        <f>(k3r*L37-(k4r+k5r-k5r*k6r*$C37/(1+$C37*k6r))*(M36+$C37*G36)+(k6r/(1+$C37*k6r))*(N36+$C37*H36))/(1+$C37*(k4r+k5r-k5r*k6r*$C37/(1+$C37*k6r)))</f>
        <v>3.703205047649055</v>
      </c>
      <c r="H37" s="2">
        <f>(k5r*M37-k6r*(N36+$C37*H36))/(1+$C37*k6r)</f>
        <v>0.18106563500500264</v>
      </c>
      <c r="I37" s="2">
        <f t="shared" si="2"/>
        <v>18.294576106993222</v>
      </c>
      <c r="J37" s="2">
        <f t="shared" si="0"/>
        <v>0.96900400000000009</v>
      </c>
      <c r="K37" s="10">
        <f t="shared" si="1"/>
        <v>18.531797062713494</v>
      </c>
      <c r="L37" s="2">
        <f t="shared" si="5"/>
        <v>15.977546051344637</v>
      </c>
      <c r="M37" s="2">
        <f t="shared" si="6"/>
        <v>2.2724828318733326</v>
      </c>
      <c r="N37" s="2">
        <f t="shared" si="7"/>
        <v>7.3299154486394943E-2</v>
      </c>
    </row>
    <row r="38" spans="1:14" s="2" customFormat="1" x14ac:dyDescent="0.2">
      <c r="A38" s="1">
        <v>1.96</v>
      </c>
      <c r="B38" s="1">
        <v>24.185300000000002</v>
      </c>
      <c r="C38" s="2">
        <f t="shared" si="3"/>
        <v>4.0000000000000036E-2</v>
      </c>
      <c r="D38" s="2">
        <f t="shared" si="4"/>
        <v>71.639175344500018</v>
      </c>
      <c r="F38" s="2">
        <f>(K1r*(1+$C38*(k4r+k5r-k5r*k6r*$C38/(1+$C38*k6r)))*D38+(k3r*k4r*$C38-(k2r+k3r)*(1+$C38*(k4r+k5r-k5r*k6r*$C38/(1+$C38*k6r))))*(L37+$C38*F37)+k4r*(M37+$C38*G37)+(k4r*k6r*$C38/(1+$C38*k6r))*(N37+$C38*H37))/((1+$C38*(k4r+k5r-k5r*k6r*$C38/(1+$C38*k6r)))*(1+$C38*(k2r+k3r))-k3r*k4r*$C38^2)</f>
        <v>14.273916071494552</v>
      </c>
      <c r="G38" s="2">
        <f>(k3r*L38-(k4r+k5r-k5r*k6r*$C38/(1+$C38*k6r))*(M37+$C38*G37)+(k6r/(1+$C38*k6r))*(N37+$C38*H37))/(1+$C38*(k4r+k5r-k5r*k6r*$C38/(1+$C38*k6r)))</f>
        <v>3.9015587651883479</v>
      </c>
      <c r="H38" s="2">
        <f>(k5r*M38-k6r*(N37+$C38*H37))/(1+$C38*k6r)</f>
        <v>0.20524635441031627</v>
      </c>
      <c r="I38" s="2">
        <f t="shared" si="2"/>
        <v>18.380721191093219</v>
      </c>
      <c r="J38" s="2">
        <f t="shared" si="0"/>
        <v>0.96741200000000005</v>
      </c>
      <c r="K38" s="10">
        <f t="shared" si="1"/>
        <v>18.61290434344949</v>
      </c>
      <c r="L38" s="2">
        <f t="shared" si="5"/>
        <v>17.124914911177989</v>
      </c>
      <c r="M38" s="2">
        <f t="shared" si="6"/>
        <v>2.576673384386829</v>
      </c>
      <c r="N38" s="2">
        <f t="shared" si="7"/>
        <v>8.8751634063007706E-2</v>
      </c>
    </row>
    <row r="39" spans="1:14" s="2" customFormat="1" x14ac:dyDescent="0.2">
      <c r="A39" s="1">
        <v>2.04</v>
      </c>
      <c r="B39" s="1">
        <v>23.708600000000001</v>
      </c>
      <c r="C39" s="2">
        <f t="shared" si="3"/>
        <v>4.0000000000000036E-2</v>
      </c>
      <c r="D39" s="2">
        <f t="shared" si="4"/>
        <v>73.554931344500019</v>
      </c>
      <c r="F39" s="2">
        <f>(K1r*(1+$C39*(k4r+k5r-k5r*k6r*$C39/(1+$C39*k6r)))*D39+(k3r*k4r*$C39-(k2r+k3r)*(1+$C39*(k4r+k5r-k5r*k6r*$C39/(1+$C39*k6r))))*(L38+$C39*F38)+k4r*(M38+$C39*G38)+(k4r*k6r*$C39/(1+$C39*k6r))*(N38+$C39*H38))/((1+$C39*(k4r+k5r-k5r*k6r*$C39/(1+$C39*k6r)))*(1+$C39*(k2r+k3r))-k3r*k4r*$C39^2)</f>
        <v>14.144992076197026</v>
      </c>
      <c r="G39" s="2">
        <f>(k3r*L39-(k4r+k5r-k5r*k6r*$C39/(1+$C39*k6r))*(M38+$C39*G38)+(k6r/(1+$C39*k6r))*(N38+$C39*H38))/(1+$C39*(k4r+k5r-k5r*k6r*$C39/(1+$C39*k6r)))</f>
        <v>4.0893348610224951</v>
      </c>
      <c r="H39" s="2">
        <f>(k5r*M39-k6r*(N38+$C39*H38))/(1+$C39*k6r)</f>
        <v>0.2306428583290952</v>
      </c>
      <c r="I39" s="2">
        <f t="shared" si="2"/>
        <v>18.464969795548615</v>
      </c>
      <c r="J39" s="2">
        <f t="shared" si="0"/>
        <v>0.94834400000000008</v>
      </c>
      <c r="K39" s="10">
        <f t="shared" si="1"/>
        <v>18.674715003726668</v>
      </c>
      <c r="L39" s="2">
        <f t="shared" si="5"/>
        <v>18.261671237085654</v>
      </c>
      <c r="M39" s="2">
        <f t="shared" si="6"/>
        <v>2.896309129435263</v>
      </c>
      <c r="N39" s="2">
        <f t="shared" si="7"/>
        <v>0.10618720257258418</v>
      </c>
    </row>
    <row r="40" spans="1:14" s="2" customFormat="1" x14ac:dyDescent="0.2">
      <c r="A40" s="1">
        <v>2.12</v>
      </c>
      <c r="B40" s="1">
        <v>22.217099999999999</v>
      </c>
      <c r="C40" s="2">
        <f t="shared" si="3"/>
        <v>4.0000000000000036E-2</v>
      </c>
      <c r="D40" s="2">
        <f t="shared" si="4"/>
        <v>75.391959344500023</v>
      </c>
      <c r="F40" s="2">
        <f>(K1r*(1+$C40*(k4r+k5r-k5r*k6r*$C40/(1+$C40*k6r)))*D40+(k3r*k4r*$C40-(k2r+k3r)*(1+$C40*(k4r+k5r-k5r*k6r*$C40/(1+$C40*k6r))))*(L39+$C40*F39)+k4r*(M39+$C40*G39)+(k4r*k6r*$C40/(1+$C40*k6r))*(N39+$C40*H39))/((1+$C40*(k4r+k5r-k5r*k6r*$C40/(1+$C40*k6r)))*(1+$C40*(k2r+k3r))-k3r*k4r*$C40^2)</f>
        <v>14.000272465849449</v>
      </c>
      <c r="G40" s="2">
        <f>(k3r*L40-(k4r+k5r-k5r*k6r*$C40/(1+$C40*k6r))*(M39+$C40*G39)+(k6r/(1+$C40*k6r))*(N39+$C40*H39))/(1+$C40*(k4r+k5r-k5r*k6r*$C40/(1+$C40*k6r)))</f>
        <v>4.2668347118585999</v>
      </c>
      <c r="H40" s="2">
        <f>(k5r*M40-k6r*(N39+$C40*H39))/(1+$C40*k6r)</f>
        <v>0.25718746883145049</v>
      </c>
      <c r="I40" s="2">
        <f t="shared" si="2"/>
        <v>18.524294646539499</v>
      </c>
      <c r="J40" s="2">
        <f t="shared" si="0"/>
        <v>0.88868399999999992</v>
      </c>
      <c r="K40" s="10">
        <f t="shared" si="1"/>
        <v>18.672006860677918</v>
      </c>
      <c r="L40" s="2">
        <f t="shared" si="5"/>
        <v>19.387481818767515</v>
      </c>
      <c r="M40" s="2">
        <f t="shared" si="6"/>
        <v>3.230555912350507</v>
      </c>
      <c r="N40" s="2">
        <f t="shared" si="7"/>
        <v>0.12570041565900603</v>
      </c>
    </row>
    <row r="41" spans="1:14" s="2" customFormat="1" x14ac:dyDescent="0.2">
      <c r="A41" s="1">
        <v>2.21</v>
      </c>
      <c r="B41" s="1">
        <v>21.426300000000001</v>
      </c>
      <c r="C41" s="2">
        <f t="shared" si="3"/>
        <v>4.4999999999999929E-2</v>
      </c>
      <c r="D41" s="2">
        <f t="shared" si="4"/>
        <v>77.355912344500027</v>
      </c>
      <c r="F41" s="2">
        <f>(K1r*(1+$C41*(k4r+k5r-k5r*k6r*$C41/(1+$C41*k6r)))*D41+(k3r*k4r*$C41-(k2r+k3r)*(1+$C41*(k4r+k5r-k5r*k6r*$C41/(1+$C41*k6r))))*(L40+$C41*F40)+k4r*(M40+$C41*G40)+(k4r*k6r*$C41/(1+$C41*k6r))*(N40+$C41*H40))/((1+$C41*(k4r+k5r-k5r*k6r*$C41/(1+$C41*k6r)))*(1+$C41*(k2r+k3r))-k3r*k4r*$C41^2)</f>
        <v>13.816263112106595</v>
      </c>
      <c r="G41" s="2">
        <f>(k3r*L41-(k4r+k5r-k5r*k6r*$C41/(1+$C41*k6r))*(M40+$C41*G40)+(k6r/(1+$C41*k6r))*(N40+$C41*H40))/(1+$C41*(k4r+k5r-k5r*k6r*$C41/(1+$C41*k6r)))</f>
        <v>4.4542284639391978</v>
      </c>
      <c r="H41" s="2">
        <f>(k5r*M41-k6r*(N40+$C41*H40))/(1+$C41*k6r)</f>
        <v>0.28833780988889834</v>
      </c>
      <c r="I41" s="2">
        <f t="shared" si="2"/>
        <v>18.55882938593469</v>
      </c>
      <c r="J41" s="2">
        <f t="shared" si="0"/>
        <v>0.85705200000000004</v>
      </c>
      <c r="K41" s="10">
        <f t="shared" si="1"/>
        <v>18.673528210497302</v>
      </c>
      <c r="L41" s="2">
        <f t="shared" si="5"/>
        <v>20.639225919775534</v>
      </c>
      <c r="M41" s="2">
        <f t="shared" si="6"/>
        <v>3.6230037552614074</v>
      </c>
      <c r="N41" s="2">
        <f t="shared" si="7"/>
        <v>0.15024905320142168</v>
      </c>
    </row>
    <row r="42" spans="1:14" s="2" customFormat="1" x14ac:dyDescent="0.2">
      <c r="A42" s="1">
        <v>2.29</v>
      </c>
      <c r="B42" s="1">
        <v>20.536300000000001</v>
      </c>
      <c r="C42" s="2">
        <f t="shared" si="3"/>
        <v>4.0000000000000036E-2</v>
      </c>
      <c r="D42" s="2">
        <f t="shared" si="4"/>
        <v>79.034416344500031</v>
      </c>
      <c r="F42" s="2">
        <f>(K1r*(1+$C42*(k4r+k5r-k5r*k6r*$C42/(1+$C42*k6r)))*D42+(k3r*k4r*$C42-(k2r+k3r)*(1+$C42*(k4r+k5r-k5r*k6r*$C42/(1+$C42*k6r))))*(L41+$C42*F41)+k4r*(M41+$C42*G41)+(k4r*k6r*$C42/(1+$C42*k6r))*(N41+$C42*H41))/((1+$C42*(k4r+k5r-k5r*k6r*$C42/(1+$C42*k6r)))*(1+$C42*(k2r+k3r))-k3r*k4r*$C42^2)</f>
        <v>13.644118049584931</v>
      </c>
      <c r="G42" s="2">
        <f>(k3r*L42-(k4r+k5r-k5r*k6r*$C42/(1+$C42*k6r))*(M41+$C42*G41)+(k6r/(1+$C42*k6r))*(N41+$C42*H41))/(1+$C42*(k4r+k5r-k5r*k6r*$C42/(1+$C42*k6r)))</f>
        <v>4.609962742262856</v>
      </c>
      <c r="H42" s="2">
        <f>(k5r*M42-k6r*(N41+$C42*H41))/(1+$C42*k6r)</f>
        <v>0.31710104620630691</v>
      </c>
      <c r="I42" s="2">
        <f t="shared" si="2"/>
        <v>18.571181838054095</v>
      </c>
      <c r="J42" s="2">
        <f t="shared" si="0"/>
        <v>0.82145200000000007</v>
      </c>
      <c r="K42" s="10">
        <f t="shared" si="1"/>
        <v>18.649786564531929</v>
      </c>
      <c r="L42" s="2">
        <f t="shared" si="5"/>
        <v>21.737641166243197</v>
      </c>
      <c r="M42" s="2">
        <f t="shared" si="6"/>
        <v>3.98557140350949</v>
      </c>
      <c r="N42" s="2">
        <f t="shared" si="7"/>
        <v>0.1744666074452299</v>
      </c>
    </row>
    <row r="43" spans="1:14" s="2" customFormat="1" x14ac:dyDescent="0.2">
      <c r="A43" s="1">
        <v>2.38</v>
      </c>
      <c r="B43" s="1">
        <v>21.426400000000001</v>
      </c>
      <c r="C43" s="2">
        <f t="shared" si="3"/>
        <v>4.4999999999999929E-2</v>
      </c>
      <c r="D43" s="2">
        <f t="shared" si="4"/>
        <v>80.922737844500034</v>
      </c>
      <c r="F43" s="2">
        <f>(K1r*(1+$C43*(k4r+k5r-k5r*k6r*$C43/(1+$C43*k6r)))*D43+(k3r*k4r*$C43-(k2r+k3r)*(1+$C43*(k4r+k5r-k5r*k6r*$C43/(1+$C43*k6r))))*(L42+$C43*F42)+k4r*(M42+$C43*G42)+(k4r*k6r*$C43/(1+$C43*k6r))*(N42+$C43*H42))/((1+$C43*(k4r+k5r-k5r*k6r*$C43/(1+$C43*k6r)))*(1+$C43*(k2r+k3r))-k3r*k4r*$C43^2)</f>
        <v>13.470220453903867</v>
      </c>
      <c r="G43" s="2">
        <f>(k3r*L43-(k4r+k5r-k5r*k6r*$C43/(1+$C43*k6r))*(M42+$C43*G42)+(k6r/(1+$C43*k6r))*(N42+$C43*H42))/(1+$C43*(k4r+k5r-k5r*k6r*$C43/(1+$C43*k6r)))</f>
        <v>4.7736213527497862</v>
      </c>
      <c r="H43" s="2">
        <f>(k5r*M43-k6r*(N42+$C43*H42))/(1+$C43*k6r)</f>
        <v>0.3505814918062467</v>
      </c>
      <c r="I43" s="2">
        <f t="shared" si="2"/>
        <v>18.594423298459898</v>
      </c>
      <c r="J43" s="2">
        <f t="shared" si="0"/>
        <v>0.85705600000000004</v>
      </c>
      <c r="K43" s="10">
        <f t="shared" si="1"/>
        <v>18.707702366521502</v>
      </c>
      <c r="L43" s="2">
        <f t="shared" si="5"/>
        <v>22.95778639890019</v>
      </c>
      <c r="M43" s="2">
        <f t="shared" si="6"/>
        <v>4.4078326877850582</v>
      </c>
      <c r="N43" s="2">
        <f t="shared" si="7"/>
        <v>0.20451232165579478</v>
      </c>
    </row>
    <row r="44" spans="1:14" s="2" customFormat="1" x14ac:dyDescent="0.2">
      <c r="A44" s="1">
        <v>2.46</v>
      </c>
      <c r="B44" s="1">
        <v>21.7455</v>
      </c>
      <c r="C44" s="2">
        <f t="shared" si="3"/>
        <v>4.0000000000000036E-2</v>
      </c>
      <c r="D44" s="2">
        <f t="shared" si="4"/>
        <v>82.649613844500038</v>
      </c>
      <c r="F44" s="2">
        <f>(K1r*(1+$C44*(k4r+k5r-k5r*k6r*$C44/(1+$C44*k6r)))*D44+(k3r*k4r*$C44-(k2r+k3r)*(1+$C44*(k4r+k5r-k5r*k6r*$C44/(1+$C44*k6r))))*(L43+$C44*F43)+k4r*(M43+$C44*G43)+(k4r*k6r*$C44/(1+$C44*k6r))*(N43+$C44*H43))/((1+$C44*(k4r+k5r-k5r*k6r*$C44/(1+$C44*k6r)))*(1+$C44*(k2r+k3r))-k3r*k4r*$C44^2)</f>
        <v>13.350365133441889</v>
      </c>
      <c r="G44" s="2">
        <f>(k3r*L44-(k4r+k5r-k5r*k6r*$C44/(1+$C44*k6r))*(M43+$C44*G43)+(k6r/(1+$C44*k6r))*(N43+$C44*H43))/(1+$C44*(k4r+k5r-k5r*k6r*$C44/(1+$C44*k6r)))</f>
        <v>4.9098386899041095</v>
      </c>
      <c r="H44" s="2">
        <f>(k5r*M44-k6r*(N43+$C44*H43))/(1+$C44*k6r)</f>
        <v>0.38127582101760971</v>
      </c>
      <c r="I44" s="2">
        <f t="shared" si="2"/>
        <v>18.641479644363606</v>
      </c>
      <c r="J44" s="2">
        <f t="shared" si="0"/>
        <v>0.86982000000000004</v>
      </c>
      <c r="K44" s="10">
        <f t="shared" si="1"/>
        <v>18.765640458589061</v>
      </c>
      <c r="L44" s="2">
        <f t="shared" si="5"/>
        <v>24.03060982239402</v>
      </c>
      <c r="M44" s="2">
        <f t="shared" si="6"/>
        <v>4.7951710894912143</v>
      </c>
      <c r="N44" s="2">
        <f t="shared" si="7"/>
        <v>0.23378661416874905</v>
      </c>
    </row>
    <row r="45" spans="1:14" s="2" customFormat="1" x14ac:dyDescent="0.2">
      <c r="A45" s="1">
        <v>2.54</v>
      </c>
      <c r="B45" s="1">
        <v>22.527699999999999</v>
      </c>
      <c r="C45" s="2">
        <f t="shared" si="3"/>
        <v>4.0000000000000036E-2</v>
      </c>
      <c r="D45" s="2">
        <f t="shared" si="4"/>
        <v>84.420541844500036</v>
      </c>
      <c r="F45" s="2">
        <f>(K1r*(1+$C45*(k4r+k5r-k5r*k6r*$C45/(1+$C45*k6r)))*D45+(k3r*k4r*$C45-(k2r+k3r)*(1+$C45*(k4r+k5r-k5r*k6r*$C45/(1+$C45*k6r))))*(L44+$C45*F44)+k4r*(M44+$C45*G44)+(k4r*k6r*$C45/(1+$C45*k6r))*(N44+$C45*H44))/((1+$C45*(k4r+k5r-k5r*k6r*$C45/(1+$C45*k6r)))*(1+$C45*(k2r+k3r))-k3r*k4r*$C45^2)</f>
        <v>13.259938384041098</v>
      </c>
      <c r="G45" s="2">
        <f>(k3r*L45-(k4r+k5r-k5r*k6r*$C45/(1+$C45*k6r))*(M44+$C45*G44)+(k6r/(1+$C45*k6r))*(N44+$C45*H44))/(1+$C45*(k4r+k5r-k5r*k6r*$C45/(1+$C45*k6r)))</f>
        <v>5.0384723868835959</v>
      </c>
      <c r="H45" s="2">
        <f>(k5r*M45-k6r*(N44+$C45*H44))/(1+$C45*k6r)</f>
        <v>0.4127927890193156</v>
      </c>
      <c r="I45" s="2">
        <f t="shared" si="2"/>
        <v>18.711203559944011</v>
      </c>
      <c r="J45" s="2">
        <f t="shared" si="0"/>
        <v>0.90110800000000002</v>
      </c>
      <c r="K45" s="10">
        <f t="shared" si="1"/>
        <v>18.863863417546249</v>
      </c>
      <c r="L45" s="2">
        <f t="shared" si="5"/>
        <v>25.095021963093341</v>
      </c>
      <c r="M45" s="2">
        <f t="shared" si="6"/>
        <v>5.1931035325627226</v>
      </c>
      <c r="N45" s="2">
        <f t="shared" si="7"/>
        <v>0.2655493585702261</v>
      </c>
    </row>
    <row r="46" spans="1:14" s="2" customFormat="1" x14ac:dyDescent="0.2">
      <c r="A46" s="1">
        <v>2.62</v>
      </c>
      <c r="B46" s="1">
        <v>19.891100000000002</v>
      </c>
      <c r="C46" s="2">
        <f t="shared" si="3"/>
        <v>4.0000000000000036E-2</v>
      </c>
      <c r="D46" s="2">
        <f t="shared" si="4"/>
        <v>86.11729384450004</v>
      </c>
      <c r="F46" s="2">
        <f>(K1r*(1+$C46*(k4r+k5r-k5r*k6r*$C46/(1+$C46*k6r)))*D46+(k3r*k4r*$C46-(k2r+k3r)*(1+$C46*(k4r+k5r-k5r*k6r*$C46/(1+$C46*k6r))))*(L45+$C46*F45)+k4r*(M45+$C46*G45)+(k4r*k6r*$C46/(1+$C46*k6r))*(N45+$C46*H45))/((1+$C46*(k4r+k5r-k5r*k6r*$C46/(1+$C46*k6r)))*(1+$C46*(k2r+k3r))-k3r*k4r*$C46^2)</f>
        <v>13.151019267707259</v>
      </c>
      <c r="G46" s="2">
        <f>(k3r*L46-(k4r+k5r-k5r*k6r*$C46/(1+$C46*k6r))*(M45+$C46*G45)+(k6r/(1+$C46*k6r))*(N45+$C46*H45))/(1+$C46*(k4r+k5r-k5r*k6r*$C46/(1+$C46*k6r)))</f>
        <v>5.1599375586852272</v>
      </c>
      <c r="H46" s="2">
        <f>(k5r*M46-k6r*(N45+$C46*H45))/(1+$C46*k6r)</f>
        <v>0.44508454990956425</v>
      </c>
      <c r="I46" s="2">
        <f t="shared" si="2"/>
        <v>18.756041376302047</v>
      </c>
      <c r="J46" s="2">
        <f t="shared" ref="J46:J77" si="8">Vb*B46</f>
        <v>0.79564400000000013</v>
      </c>
      <c r="K46" s="10">
        <f t="shared" ref="K46:K77" si="9">J46+(1-Vb)*(I46)</f>
        <v>18.801443721249964</v>
      </c>
      <c r="L46" s="2">
        <f t="shared" si="5"/>
        <v>26.151460269163277</v>
      </c>
      <c r="M46" s="2">
        <f t="shared" si="6"/>
        <v>5.6010399303854754</v>
      </c>
      <c r="N46" s="2">
        <f t="shared" si="7"/>
        <v>0.29986445212738133</v>
      </c>
    </row>
    <row r="47" spans="1:14" s="2" customFormat="1" x14ac:dyDescent="0.2">
      <c r="A47" s="1">
        <v>2.71</v>
      </c>
      <c r="B47" s="1">
        <v>20.9041</v>
      </c>
      <c r="C47" s="2">
        <f t="shared" si="3"/>
        <v>4.4999999999999929E-2</v>
      </c>
      <c r="D47" s="2">
        <f t="shared" si="4"/>
        <v>87.953077844500044</v>
      </c>
      <c r="F47" s="2">
        <f>(K1r*(1+$C47*(k4r+k5r-k5r*k6r*$C47/(1+$C47*k6r)))*D47+(k3r*k4r*$C47-(k2r+k3r)*(1+$C47*(k4r+k5r-k5r*k6r*$C47/(1+$C47*k6r))))*(L46+$C47*F46)+k4r*(M46+$C47*G46)+(k4r*k6r*$C47/(1+$C47*k6r))*(N46+$C47*H46))/((1+$C47*(k4r+k5r-k5r*k6r*$C47/(1+$C47*k6r)))*(1+$C47*(k2r+k3r))-k3r*k4r*$C47^2)</f>
        <v>13.013722020076457</v>
      </c>
      <c r="G47" s="2">
        <f>(k3r*L47-(k4r+k5r-k5r*k6r*$C47/(1+$C47*k6r))*(M46+$C47*G46)+(k6r/(1+$C47*k6r))*(N46+$C47*H46))/(1+$C47*(k4r+k5r-k5r*k6r*$C47/(1+$C47*k6r)))</f>
        <v>5.2879054704503901</v>
      </c>
      <c r="H47" s="2">
        <f>(k5r*M47-k6r*(N46+$C47*H46))/(1+$C47*k6r)</f>
        <v>0.48227947100504082</v>
      </c>
      <c r="I47" s="2">
        <f t="shared" si="2"/>
        <v>18.783906961531887</v>
      </c>
      <c r="J47" s="2">
        <f t="shared" si="8"/>
        <v>0.83616400000000002</v>
      </c>
      <c r="K47" s="10">
        <f t="shared" si="9"/>
        <v>18.868714683070611</v>
      </c>
      <c r="L47" s="2">
        <f t="shared" si="5"/>
        <v>27.328873627113541</v>
      </c>
      <c r="M47" s="2">
        <f t="shared" si="6"/>
        <v>6.0711928666965775</v>
      </c>
      <c r="N47" s="2">
        <f t="shared" si="7"/>
        <v>0.34159583306853847</v>
      </c>
    </row>
    <row r="48" spans="1:14" s="2" customFormat="1" x14ac:dyDescent="0.2">
      <c r="A48" s="1">
        <v>2.79</v>
      </c>
      <c r="B48" s="1">
        <v>21.282</v>
      </c>
      <c r="C48" s="2">
        <f t="shared" si="3"/>
        <v>4.0000000000000036E-2</v>
      </c>
      <c r="D48" s="2">
        <f t="shared" si="4"/>
        <v>89.640521844500043</v>
      </c>
      <c r="F48" s="2">
        <f>(K1r*(1+$C48*(k4r+k5r-k5r*k6r*$C48/(1+$C48*k6r)))*D48+(k3r*k4r*$C48-(k2r+k3r)*(1+$C48*(k4r+k5r-k5r*k6r*$C48/(1+$C48*k6r))))*(L47+$C48*F47)+k4r*(M47+$C48*G47)+(k4r*k6r*$C48/(1+$C48*k6r))*(N47+$C48*H47))/((1+$C48*(k4r+k5r-k5r*k6r*$C48/(1+$C48*k6r)))*(1+$C48*(k2r+k3r))-k3r*k4r*$C48^2)</f>
        <v>12.925795126564305</v>
      </c>
      <c r="G48" s="2">
        <f>(k3r*L48-(k4r+k5r-k5r*k6r*$C48/(1+$C48*k6r))*(M47+$C48*G47)+(k6r/(1+$C48*k6r))*(N47+$C48*H47))/(1+$C48*(k4r+k5r-k5r*k6r*$C48/(1+$C48*k6r)))</f>
        <v>5.3944772649815746</v>
      </c>
      <c r="H48" s="2">
        <f>(k5r*M48-k6r*(N47+$C48*H47))/(1+$C48*k6r)</f>
        <v>0.51606375846663444</v>
      </c>
      <c r="I48" s="2">
        <f t="shared" si="2"/>
        <v>18.836336150012514</v>
      </c>
      <c r="J48" s="2">
        <f t="shared" si="8"/>
        <v>0.85128000000000004</v>
      </c>
      <c r="K48" s="10">
        <f t="shared" si="9"/>
        <v>18.93416270401201</v>
      </c>
      <c r="L48" s="2">
        <f t="shared" si="5"/>
        <v>28.366454312979172</v>
      </c>
      <c r="M48" s="2">
        <f t="shared" si="6"/>
        <v>6.4984881761138569</v>
      </c>
      <c r="N48" s="2">
        <f t="shared" si="7"/>
        <v>0.38152956224740553</v>
      </c>
    </row>
    <row r="49" spans="1:14" s="2" customFormat="1" x14ac:dyDescent="0.2">
      <c r="A49" s="1">
        <v>2.88</v>
      </c>
      <c r="B49" s="1">
        <v>20.375399999999999</v>
      </c>
      <c r="C49" s="2">
        <f t="shared" si="3"/>
        <v>4.4999999999999929E-2</v>
      </c>
      <c r="D49" s="2">
        <f t="shared" si="4"/>
        <v>91.515104844500044</v>
      </c>
      <c r="F49" s="2">
        <f>(K1r*(1+$C49*(k4r+k5r-k5r*k6r*$C49/(1+$C49*k6r)))*D49+(k3r*k4r*$C49-(k2r+k3r)*(1+$C49*(k4r+k5r-k5r*k6r*$C49/(1+$C49*k6r))))*(L48+$C49*F48)+k4r*(M48+$C49*G48)+(k4r*k6r*$C49/(1+$C49*k6r))*(N48+$C49*H48))/((1+$C49*(k4r+k5r-k5r*k6r*$C49/(1+$C49*k6r)))*(1+$C49*(k2r+k3r))-k3r*k4r*$C49^2)</f>
        <v>12.828797006161063</v>
      </c>
      <c r="G49" s="2">
        <f>(k3r*L49-(k4r+k5r-k5r*k6r*$C49/(1+$C49*k6r))*(M48+$C49*G48)+(k6r/(1+$C49*k6r))*(N48+$C49*H48))/(1+$C49*(k4r+k5r-k5r*k6r*$C49/(1+$C49*k6r)))</f>
        <v>5.5071705668033788</v>
      </c>
      <c r="H49" s="2">
        <f>(k5r*M49-k6r*(N48+$C49*H48))/(1+$C49*k6r)</f>
        <v>0.55482778946449118</v>
      </c>
      <c r="I49" s="2">
        <f t="shared" si="2"/>
        <v>18.890795362428932</v>
      </c>
      <c r="J49" s="2">
        <f t="shared" si="8"/>
        <v>0.81501599999999996</v>
      </c>
      <c r="K49" s="10">
        <f t="shared" si="9"/>
        <v>18.950179547931775</v>
      </c>
      <c r="L49" s="2">
        <f t="shared" si="5"/>
        <v>29.525410958951813</v>
      </c>
      <c r="M49" s="2">
        <f t="shared" si="6"/>
        <v>6.9890623285441791</v>
      </c>
      <c r="N49" s="2">
        <f t="shared" si="7"/>
        <v>0.42971968190430609</v>
      </c>
    </row>
    <row r="50" spans="1:14" s="2" customFormat="1" x14ac:dyDescent="0.2">
      <c r="A50" s="1">
        <v>2.96</v>
      </c>
      <c r="B50" s="1">
        <v>20.344000000000001</v>
      </c>
      <c r="C50" s="2">
        <f t="shared" si="3"/>
        <v>4.0000000000000036E-2</v>
      </c>
      <c r="D50" s="2">
        <f t="shared" si="4"/>
        <v>93.143880844500046</v>
      </c>
      <c r="F50" s="2">
        <f>(K1r*(1+$C50*(k4r+k5r-k5r*k6r*$C50/(1+$C50*k6r)))*D50+(k3r*k4r*$C50-(k2r+k3r)*(1+$C50*(k4r+k5r-k5r*k6r*$C50/(1+$C50*k6r))))*(L49+$C50*F49)+k4r*(M49+$C50*G49)+(k4r*k6r*$C50/(1+$C50*k6r))*(N49+$C50*H49))/((1+$C50*(k4r+k5r-k5r*k6r*$C50/(1+$C50*k6r)))*(1+$C50*(k2r+k3r))-k3r*k4r*$C50^2)</f>
        <v>12.737648437332595</v>
      </c>
      <c r="G50" s="2">
        <f>(k3r*L50-(k4r+k5r-k5r*k6r*$C50/(1+$C50*k6r))*(M49+$C50*G49)+(k6r/(1+$C50*k6r))*(N49+$C50*H49))/(1+$C50*(k4r+k5r-k5r*k6r*$C50/(1+$C50*k6r)))</f>
        <v>5.6011461292783906</v>
      </c>
      <c r="H50" s="2">
        <f>(k5r*M50-k6r*(N49+$C50*H49))/(1+$C50*k6r)</f>
        <v>0.58991650517409755</v>
      </c>
      <c r="I50" s="2">
        <f t="shared" si="2"/>
        <v>18.928711071785084</v>
      </c>
      <c r="J50" s="2">
        <f t="shared" si="8"/>
        <v>0.81376000000000004</v>
      </c>
      <c r="K50" s="10">
        <f t="shared" si="9"/>
        <v>18.985322628913678</v>
      </c>
      <c r="L50" s="2">
        <f t="shared" si="5"/>
        <v>30.548068776691562</v>
      </c>
      <c r="M50" s="2">
        <f t="shared" si="6"/>
        <v>7.4333949963874506</v>
      </c>
      <c r="N50" s="2">
        <f t="shared" si="7"/>
        <v>0.4755094536898497</v>
      </c>
    </row>
    <row r="51" spans="1:14" s="2" customFormat="1" x14ac:dyDescent="0.2">
      <c r="A51" s="1">
        <v>3.04</v>
      </c>
      <c r="B51" s="1">
        <v>20.9376</v>
      </c>
      <c r="C51" s="2">
        <f t="shared" si="3"/>
        <v>4.0000000000000036E-2</v>
      </c>
      <c r="D51" s="2">
        <f t="shared" si="4"/>
        <v>94.795144844500044</v>
      </c>
      <c r="F51" s="2">
        <f>(K1r*(1+$C51*(k4r+k5r-k5r*k6r*$C51/(1+$C51*k6r)))*D51+(k3r*k4r*$C51-(k2r+k3r)*(1+$C51*(k4r+k5r-k5r*k6r*$C51/(1+$C51*k6r))))*(L50+$C51*F50)+k4r*(M50+$C51*G50)+(k4r*k6r*$C51/(1+$C51*k6r))*(N50+$C51*H50))/((1+$C51*(k4r+k5r-k5r*k6r*$C51/(1+$C51*k6r)))*(1+$C51*(k2r+k3r))-k3r*k4r*$C51^2)</f>
        <v>12.664335704903445</v>
      </c>
      <c r="G51" s="2">
        <f>(k3r*L51-(k4r+k5r-k5r*k6r*$C51/(1+$C51*k6r))*(M50+$C51*G50)+(k6r/(1+$C51*k6r))*(N50+$C51*H50))/(1+$C51*(k4r+k5r-k5r*k6r*$C51/(1+$C51*k6r)))</f>
        <v>5.6896724139310839</v>
      </c>
      <c r="H51" s="2">
        <f>(k5r*M51-k6r*(N50+$C51*H50))/(1+$C51*k6r)</f>
        <v>0.62556093353688347</v>
      </c>
      <c r="I51" s="2">
        <f t="shared" si="2"/>
        <v>18.97956905237141</v>
      </c>
      <c r="J51" s="2">
        <f t="shared" si="8"/>
        <v>0.83750400000000003</v>
      </c>
      <c r="K51" s="10">
        <f t="shared" si="9"/>
        <v>19.057890290276553</v>
      </c>
      <c r="L51" s="2">
        <f t="shared" si="5"/>
        <v>31.564148142381004</v>
      </c>
      <c r="M51" s="2">
        <f t="shared" si="6"/>
        <v>7.8850277381158298</v>
      </c>
      <c r="N51" s="2">
        <f t="shared" si="7"/>
        <v>0.52412855123828894</v>
      </c>
    </row>
    <row r="52" spans="1:14" s="2" customFormat="1" x14ac:dyDescent="0.2">
      <c r="A52" s="1">
        <v>3.12</v>
      </c>
      <c r="B52" s="1">
        <v>20.201899999999998</v>
      </c>
      <c r="C52" s="2">
        <f t="shared" si="3"/>
        <v>4.0000000000000036E-2</v>
      </c>
      <c r="D52" s="2">
        <f t="shared" si="4"/>
        <v>96.440724844500039</v>
      </c>
      <c r="F52" s="2">
        <f>(K1r*(1+$C52*(k4r+k5r-k5r*k6r*$C52/(1+$C52*k6r)))*D52+(k3r*k4r*$C52-(k2r+k3r)*(1+$C52*(k4r+k5r-k5r*k6r*$C52/(1+$C52*k6r))))*(L51+$C52*F51)+k4r*(M51+$C52*G51)+(k4r*k6r*$C52/(1+$C52*k6r))*(N51+$C52*H51))/((1+$C52*(k4r+k5r-k5r*k6r*$C52/(1+$C52*k6r)))*(1+$C52*(k2r+k3r))-k3r*k4r*$C52^2)</f>
        <v>12.596581146379306</v>
      </c>
      <c r="G52" s="2">
        <f>(k3r*L52-(k4r+k5r-k5r*k6r*$C52/(1+$C52*k6r))*(M51+$C52*G51)+(k6r/(1+$C52*k6r))*(N51+$C52*H51))/(1+$C52*(k4r+k5r-k5r*k6r*$C52/(1+$C52*k6r)))</f>
        <v>5.773230593696586</v>
      </c>
      <c r="H52" s="2">
        <f>(k5r*M52-k6r*(N51+$C52*H51))/(1+$C52*k6r)</f>
        <v>0.66172730786473144</v>
      </c>
      <c r="I52" s="2">
        <f t="shared" si="2"/>
        <v>19.031539047940623</v>
      </c>
      <c r="J52" s="2">
        <f t="shared" si="8"/>
        <v>0.80807599999999991</v>
      </c>
      <c r="K52" s="10">
        <f t="shared" si="9"/>
        <v>19.078353486022998</v>
      </c>
      <c r="L52" s="2">
        <f t="shared" si="5"/>
        <v>32.574584816432314</v>
      </c>
      <c r="M52" s="2">
        <f t="shared" si="6"/>
        <v>8.3435438584209365</v>
      </c>
      <c r="N52" s="2">
        <f t="shared" si="7"/>
        <v>0.57562008089435357</v>
      </c>
    </row>
    <row r="53" spans="1:14" s="2" customFormat="1" x14ac:dyDescent="0.2">
      <c r="A53" s="1">
        <v>3.21</v>
      </c>
      <c r="B53" s="1">
        <v>20.266999999999999</v>
      </c>
      <c r="C53" s="2">
        <f t="shared" si="3"/>
        <v>4.4999999999999929E-2</v>
      </c>
      <c r="D53" s="2">
        <f t="shared" si="4"/>
        <v>98.261825344500039</v>
      </c>
      <c r="F53" s="2">
        <f>(K1r*(1+$C53*(k4r+k5r-k5r*k6r*$C53/(1+$C53*k6r)))*D53+(k3r*k4r*$C53-(k2r+k3r)*(1+$C53*(k4r+k5r-k5r*k6r*$C53/(1+$C53*k6r))))*(L52+$C53*F52)+k4r*(M52+$C53*G52)+(k4r*k6r*$C53/(1+$C53*k6r))*(N52+$C53*H52))/((1+$C53*(k4r+k5r-k5r*k6r*$C53/(1+$C53*k6r)))*(1+$C53*(k2r+k3r))-k3r*k4r*$C53^2)</f>
        <v>12.517334201080942</v>
      </c>
      <c r="G53" s="2">
        <f>(k3r*L53-(k4r+k5r-k5r*k6r*$C53/(1+$C53*k6r))*(M52+$C53*G52)+(k6r/(1+$C53*k6r))*(N52+$C53*H52))/(1+$C53*(k4r+k5r-k5r*k6r*$C53/(1+$C53*k6r)))</f>
        <v>5.8615708659572503</v>
      </c>
      <c r="H53" s="2">
        <f>(k5r*M53-k6r*(N52+$C53*H52))/(1+$C53*k6r)</f>
        <v>0.7029984665210115</v>
      </c>
      <c r="I53" s="2">
        <f t="shared" si="2"/>
        <v>19.081903533559206</v>
      </c>
      <c r="J53" s="2">
        <f t="shared" si="8"/>
        <v>0.81067999999999996</v>
      </c>
      <c r="K53" s="10">
        <f t="shared" si="9"/>
        <v>19.129307392216838</v>
      </c>
      <c r="L53" s="2">
        <f t="shared" si="5"/>
        <v>33.70471100706802</v>
      </c>
      <c r="M53" s="2">
        <f t="shared" si="6"/>
        <v>8.8671099241053586</v>
      </c>
      <c r="N53" s="2">
        <f t="shared" si="7"/>
        <v>0.6370327407417119</v>
      </c>
    </row>
    <row r="54" spans="1:14" s="2" customFormat="1" x14ac:dyDescent="0.2">
      <c r="A54" s="1">
        <v>3.29</v>
      </c>
      <c r="B54" s="1">
        <v>19.545000000000002</v>
      </c>
      <c r="C54" s="2">
        <f t="shared" si="3"/>
        <v>4.0000000000000036E-2</v>
      </c>
      <c r="D54" s="2">
        <f t="shared" si="4"/>
        <v>99.854305344500034</v>
      </c>
      <c r="F54" s="2">
        <f>(K1r*(1+$C54*(k4r+k5r-k5r*k6r*$C54/(1+$C54*k6r)))*D54+(k3r*k4r*$C54-(k2r+k3r)*(1+$C54*(k4r+k5r-k5r*k6r*$C54/(1+$C54*k6r))))*(L53+$C54*F53)+k4r*(M53+$C54*G53)+(k4r*k6r*$C54/(1+$C54*k6r))*(N53+$C54*H53))/((1+$C54*(k4r+k5r-k5r*k6r*$C54/(1+$C54*k6r)))*(1+$C54*(k2r+k3r))-k3r*k4r*$C54^2)</f>
        <v>12.444450165031659</v>
      </c>
      <c r="G54" s="2">
        <f>(k3r*L54-(k4r+k5r-k5r*k6r*$C54/(1+$C54*k6r))*(M53+$C54*G53)+(k6r/(1+$C54*k6r))*(N53+$C54*H53))/(1+$C54*(k4r+k5r-k5r*k6r*$C54/(1+$C54*k6r)))</f>
        <v>5.9351917047158951</v>
      </c>
      <c r="H54" s="2">
        <f>(k5r*M54-k6r*(N53+$C54*H53))/(1+$C54*k6r)</f>
        <v>0.7401708390249474</v>
      </c>
      <c r="I54" s="2">
        <f t="shared" si="2"/>
        <v>19.119812708772503</v>
      </c>
      <c r="J54" s="2">
        <f t="shared" si="8"/>
        <v>0.78180000000000005</v>
      </c>
      <c r="K54" s="10">
        <f t="shared" si="9"/>
        <v>19.136820200421603</v>
      </c>
      <c r="L54" s="2">
        <f t="shared" si="5"/>
        <v>34.703182381712523</v>
      </c>
      <c r="M54" s="2">
        <f t="shared" si="6"/>
        <v>9.3389804269322845</v>
      </c>
      <c r="N54" s="2">
        <f t="shared" si="7"/>
        <v>0.69475951296355032</v>
      </c>
    </row>
    <row r="55" spans="1:14" s="2" customFormat="1" x14ac:dyDescent="0.2">
      <c r="A55" s="1">
        <v>3.38</v>
      </c>
      <c r="B55" s="1">
        <v>19.253599999999999</v>
      </c>
      <c r="C55" s="2">
        <f t="shared" si="3"/>
        <v>4.4999999999999929E-2</v>
      </c>
      <c r="D55" s="2">
        <f t="shared" si="4"/>
        <v>101.60024234450003</v>
      </c>
      <c r="F55" s="2">
        <f>(K1r*(1+$C55*(k4r+k5r-k5r*k6r*$C55/(1+$C55*k6r)))*D55+(k3r*k4r*$C55-(k2r+k3r)*(1+$C55*(k4r+k5r-k5r*k6r*$C55/(1+$C55*k6r))))*(L54+$C55*F54)+k4r*(M54+$C55*G54)+(k4r*k6r*$C55/(1+$C55*k6r))*(N54+$C55*H54))/((1+$C55*(k4r+k5r-k5r*k6r*$C55/(1+$C55*k6r)))*(1+$C55*(k2r+k3r))-k3r*k4r*$C55^2)</f>
        <v>12.353565202398677</v>
      </c>
      <c r="G55" s="2">
        <f>(k3r*L55-(k4r+k5r-k5r*k6r*$C55/(1+$C55*k6r))*(M54+$C55*G54)+(k6r/(1+$C55*k6r))*(N54+$C55*H54))/(1+$C55*(k4r+k5r-k5r*k6r*$C55/(1+$C55*k6r)))</f>
        <v>6.012578281280816</v>
      </c>
      <c r="H55" s="2">
        <f>(k5r*M55-k6r*(N54+$C55*H54))/(1+$C55*k6r)</f>
        <v>0.7824976101723965</v>
      </c>
      <c r="I55" s="2">
        <f t="shared" si="2"/>
        <v>19.148641093851889</v>
      </c>
      <c r="J55" s="2">
        <f t="shared" si="8"/>
        <v>0.77014399999999994</v>
      </c>
      <c r="K55" s="10">
        <f t="shared" si="9"/>
        <v>19.152839450097812</v>
      </c>
      <c r="L55" s="2">
        <f t="shared" si="5"/>
        <v>35.81909307324689</v>
      </c>
      <c r="M55" s="2">
        <f t="shared" si="6"/>
        <v>9.8766300763021349</v>
      </c>
      <c r="N55" s="2">
        <f t="shared" si="7"/>
        <v>0.76327959317743066</v>
      </c>
    </row>
    <row r="56" spans="1:14" s="2" customFormat="1" x14ac:dyDescent="0.2">
      <c r="A56" s="1">
        <v>3.46</v>
      </c>
      <c r="B56" s="1">
        <v>20.6816</v>
      </c>
      <c r="C56" s="2">
        <f t="shared" si="3"/>
        <v>4.0000000000000036E-2</v>
      </c>
      <c r="D56" s="2">
        <f t="shared" si="4"/>
        <v>103.19765034450003</v>
      </c>
      <c r="F56" s="2">
        <f>(K1r*(1+$C56*(k4r+k5r-k5r*k6r*$C56/(1+$C56*k6r)))*D56+(k3r*k4r*$C56-(k2r+k3r)*(1+$C56*(k4r+k5r-k5r*k6r*$C56/(1+$C56*k6r))))*(L55+$C56*F55)+k4r*(M55+$C56*G55)+(k4r*k6r*$C56/(1+$C56*k6r))*(N55+$C56*H55))/((1+$C56*(k4r+k5r-k5r*k6r*$C56/(1+$C56*k6r)))*(1+$C56*(k2r+k3r))-k3r*k4r*$C56^2)</f>
        <v>12.298486600301473</v>
      </c>
      <c r="G56" s="2">
        <f>(k3r*L56-(k4r+k5r-k5r*k6r*$C56/(1+$C56*k6r))*(M55+$C56*G55)+(k6r/(1+$C56*k6r))*(N55+$C56*H55))/(1+$C56*(k4r+k5r-k5r*k6r*$C56/(1+$C56*k6r)))</f>
        <v>6.076925643719898</v>
      </c>
      <c r="H56" s="2">
        <f>(k5r*M56-k6r*(N55+$C56*H55))/(1+$C56*k6r)</f>
        <v>0.82054280656570366</v>
      </c>
      <c r="I56" s="2">
        <f t="shared" si="2"/>
        <v>19.195955050587074</v>
      </c>
      <c r="J56" s="2">
        <f t="shared" si="8"/>
        <v>0.827264</v>
      </c>
      <c r="K56" s="10">
        <f t="shared" si="9"/>
        <v>19.25538084856359</v>
      </c>
      <c r="L56" s="2">
        <f t="shared" si="5"/>
        <v>36.805175145354895</v>
      </c>
      <c r="M56" s="2">
        <f t="shared" si="6"/>
        <v>10.360210233302164</v>
      </c>
      <c r="N56" s="2">
        <f t="shared" si="7"/>
        <v>0.82740120984695475</v>
      </c>
    </row>
    <row r="57" spans="1:14" s="2" customFormat="1" x14ac:dyDescent="0.2">
      <c r="A57" s="1">
        <v>4.5199999999999996</v>
      </c>
      <c r="B57" s="1">
        <v>16.7987</v>
      </c>
      <c r="C57" s="2">
        <f t="shared" si="3"/>
        <v>0.5299999999999998</v>
      </c>
      <c r="D57" s="2">
        <f t="shared" si="4"/>
        <v>123.06220934450002</v>
      </c>
      <c r="F57" s="2">
        <f>(K1r*(1+$C57*(k4r+k5r-k5r*k6r*$C57/(1+$C57*k6r)))*D57+(k3r*k4r*$C57-(k2r+k3r)*(1+$C57*(k4r+k5r-k5r*k6r*$C57/(1+$C57*k6r))))*(L56+$C57*F56)+k4r*(M56+$C57*G56)+(k4r*k6r*$C57/(1+$C57*k6r))*(N56+$C57*H56))/((1+$C57*(k4r+k5r-k5r*k6r*$C57/(1+$C57*k6r)))*(1+$C57*(k2r+k3r))-k3r*k4r*$C57^2)</f>
        <v>11.560647229406365</v>
      </c>
      <c r="G57" s="2">
        <f>(k3r*L57-(k4r+k5r-k5r*k6r*$C57/(1+$C57*k6r))*(M56+$C57*G56)+(k6r/(1+$C57*k6r))*(N56+$C57*H56))/(1+$C57*(k4r+k5r-k5r*k6r*$C57/(1+$C57*k6r)))</f>
        <v>6.6454510821080941</v>
      </c>
      <c r="H57" s="2">
        <f>(k5r*M57-k6r*(N56+$C57*H56))/(1+$C57*k6r)</f>
        <v>1.3484757812255168</v>
      </c>
      <c r="I57" s="2">
        <f t="shared" si="2"/>
        <v>19.554574092739976</v>
      </c>
      <c r="J57" s="2">
        <f t="shared" si="8"/>
        <v>0.67194799999999999</v>
      </c>
      <c r="K57" s="10">
        <f t="shared" si="9"/>
        <v>19.444339129030379</v>
      </c>
      <c r="L57" s="2">
        <f t="shared" si="5"/>
        <v>49.45051607510004</v>
      </c>
      <c r="M57" s="2">
        <f t="shared" si="6"/>
        <v>17.103069897990999</v>
      </c>
      <c r="N57" s="2">
        <f t="shared" si="7"/>
        <v>1.9769810613763013</v>
      </c>
    </row>
    <row r="58" spans="1:14" s="2" customFormat="1" x14ac:dyDescent="0.2">
      <c r="A58" s="1">
        <v>7.48</v>
      </c>
      <c r="B58" s="1">
        <v>13.0755</v>
      </c>
      <c r="C58" s="2">
        <f t="shared" si="3"/>
        <v>1.4800000000000004</v>
      </c>
      <c r="D58" s="2">
        <f t="shared" si="4"/>
        <v>167.27602534450003</v>
      </c>
      <c r="F58" s="2">
        <f>(K1r*(1+$C58*(k4r+k5r-k5r*k6r*$C58/(1+$C58*k6r)))*D58+(k3r*k4r*$C58-(k2r+k3r)*(1+$C58*(k4r+k5r-k5r*k6r*$C58/(1+$C58*k6r))))*(L57+$C58*F57)+k4r*(M57+$C58*G57)+(k4r*k6r*$C58/(1+$C58*k6r))*(N57+$C58*H57))/((1+$C58*(k4r+k5r-k5r*k6r*$C58/(1+$C58*k6r)))*(1+$C58*(k2r+k3r))-k3r*k4r*$C58^2)</f>
        <v>9.2941759238365531</v>
      </c>
      <c r="G58" s="2">
        <f>(k3r*L58-(k4r+k5r-k5r*k6r*$C58/(1+$C58*k6r))*(M57+$C58*G57)+(k6r/(1+$C58*k6r))*(N57+$C58*H57))/(1+$C58*(k4r+k5r-k5r*k6r*$C58/(1+$C58*k6r)))</f>
        <v>6.575202185712433</v>
      </c>
      <c r="H58" s="2">
        <f>(k5r*M58-k6r*(N57+$C58*H57))/(1+$C58*k6r)</f>
        <v>2.8516394231112834</v>
      </c>
      <c r="I58" s="2">
        <f t="shared" si="2"/>
        <v>18.721017532660269</v>
      </c>
      <c r="J58" s="2">
        <f t="shared" si="8"/>
        <v>0.52302000000000004</v>
      </c>
      <c r="K58" s="10">
        <f t="shared" si="9"/>
        <v>18.495196831353859</v>
      </c>
      <c r="L58" s="2">
        <f t="shared" si="5"/>
        <v>80.315654341899574</v>
      </c>
      <c r="M58" s="2">
        <f t="shared" si="6"/>
        <v>36.669636734365383</v>
      </c>
      <c r="N58" s="2">
        <f t="shared" si="7"/>
        <v>8.1931515637947676</v>
      </c>
    </row>
    <row r="59" spans="1:14" s="2" customFormat="1" x14ac:dyDescent="0.2">
      <c r="A59" s="1">
        <v>8</v>
      </c>
      <c r="B59" s="1">
        <v>12.8062</v>
      </c>
      <c r="C59" s="2">
        <f t="shared" si="3"/>
        <v>0.25999999999999979</v>
      </c>
      <c r="D59" s="2">
        <f t="shared" si="4"/>
        <v>174.00526734450003</v>
      </c>
      <c r="F59" s="2">
        <f>(K1r*(1+$C59*(k4r+k5r-k5r*k6r*$C59/(1+$C59*k6r)))*D59+(k3r*k4r*$C59-(k2r+k3r)*(1+$C59*(k4r+k5r-k5r*k6r*$C59/(1+$C59*k6r))))*(L58+$C59*F58)+k4r*(M58+$C59*G58)+(k4r*k6r*$C59/(1+$C59*k6r))*(N58+$C59*H58))/((1+$C59*(k4r+k5r-k5r*k6r*$C59/(1+$C59*k6r)))*(1+$C59*(k2r+k3r))-k3r*k4r*$C59^2)</f>
        <v>9.0442639018840723</v>
      </c>
      <c r="G59" s="2">
        <f>(k3r*L59-(k4r+k5r-k5r*k6r*$C59/(1+$C59*k6r))*(M58+$C59*G58)+(k6r/(1+$C59*k6r))*(N58+$C59*H58))/(1+$C59*(k4r+k5r-k5r*k6r*$C59/(1+$C59*k6r)))</f>
        <v>6.4015872110772793</v>
      </c>
      <c r="H59" s="2">
        <f>(k5r*M59-k6r*(N58+$C59*H58))/(1+$C59*k6r)</f>
        <v>3.106066606886515</v>
      </c>
      <c r="I59" s="2">
        <f t="shared" si="2"/>
        <v>18.551917719847868</v>
      </c>
      <c r="J59" s="2">
        <f t="shared" si="8"/>
        <v>0.51224800000000004</v>
      </c>
      <c r="K59" s="10">
        <f t="shared" si="9"/>
        <v>18.322089011053951</v>
      </c>
      <c r="L59" s="2">
        <f t="shared" si="5"/>
        <v>85.083648696586934</v>
      </c>
      <c r="M59" s="2">
        <f t="shared" si="6"/>
        <v>40.043601977530706</v>
      </c>
      <c r="N59" s="2">
        <f t="shared" si="7"/>
        <v>9.7421551315941937</v>
      </c>
    </row>
    <row r="60" spans="1:14" s="2" customFormat="1" x14ac:dyDescent="0.2">
      <c r="A60" s="1">
        <v>9</v>
      </c>
      <c r="B60" s="1">
        <v>12.324299999999999</v>
      </c>
      <c r="C60" s="2">
        <f t="shared" si="3"/>
        <v>0.5</v>
      </c>
      <c r="D60" s="2">
        <f t="shared" si="4"/>
        <v>186.57051734450002</v>
      </c>
      <c r="F60" s="2">
        <f>(K1r*(1+$C60*(k4r+k5r-k5r*k6r*$C60/(1+$C60*k6r)))*D60+(k3r*k4r*$C60-(k2r+k3r)*(1+$C60*(k4r+k5r-k5r*k6r*$C60/(1+$C60*k6r))))*(L59+$C60*F59)+k4r*(M59+$C60*G59)+(k4r*k6r*$C60/(1+$C60*k6r))*(N59+$C60*H59))/((1+$C60*(k4r+k5r-k5r*k6r*$C60/(1+$C60*k6r)))*(1+$C60*(k2r+k3r))-k3r*k4r*$C60^2)</f>
        <v>8.6194530976723343</v>
      </c>
      <c r="G60" s="2">
        <f>(k3r*L60-(k4r+k5r-k5r*k6r*$C60/(1+$C60*k6r))*(M59+$C60*G59)+(k6r/(1+$C60*k6r))*(N59+$C60*H59))/(1+$C60*(k4r+k5r-k5r*k6r*$C60/(1+$C60*k6r)))</f>
        <v>6.0872220168659998</v>
      </c>
      <c r="H60" s="2">
        <f>(k5r*M60-k6r*(N59+$C60*H59))/(1+$C60*k6r)</f>
        <v>3.5722275054426005</v>
      </c>
      <c r="I60" s="2">
        <f t="shared" si="2"/>
        <v>18.278902619980936</v>
      </c>
      <c r="J60" s="2">
        <f t="shared" si="8"/>
        <v>0.49297199999999997</v>
      </c>
      <c r="K60" s="10">
        <f t="shared" si="9"/>
        <v>18.040718515181695</v>
      </c>
      <c r="L60" s="2">
        <f t="shared" si="5"/>
        <v>93.915507196365141</v>
      </c>
      <c r="M60" s="2">
        <f t="shared" si="6"/>
        <v>46.288006591502345</v>
      </c>
      <c r="N60" s="2">
        <f t="shared" si="7"/>
        <v>13.081302187758752</v>
      </c>
    </row>
    <row r="61" spans="1:14" s="2" customFormat="1" x14ac:dyDescent="0.2">
      <c r="A61" s="1">
        <v>10</v>
      </c>
      <c r="B61" s="1">
        <v>11.8733</v>
      </c>
      <c r="C61" s="2">
        <f t="shared" si="3"/>
        <v>0.5</v>
      </c>
      <c r="D61" s="2">
        <f t="shared" si="4"/>
        <v>198.66931734450003</v>
      </c>
      <c r="F61" s="2">
        <f>(K1r*(1+$C61*(k4r+k5r-k5r*k6r*$C61/(1+$C61*k6r)))*D61+(k3r*k4r*$C61-(k2r+k3r)*(1+$C61*(k4r+k5r-k5r*k6r*$C61/(1+$C61*k6r))))*(L60+$C61*F60)+k4r*(M60+$C61*G60)+(k4r*k6r*$C61/(1+$C61*k6r))*(N60+$C61*H60))/((1+$C61*(k4r+k5r-k5r*k6r*$C61/(1+$C61*k6r)))*(1+$C61*(k2r+k3r))-k3r*k4r*$C61^2)</f>
        <v>8.2469040243847296</v>
      </c>
      <c r="G61" s="2">
        <f>(k3r*L61-(k4r+k5r-k5r*k6r*$C61/(1+$C61*k6r))*(M60+$C61*G60)+(k6r/(1+$C61*k6r))*(N60+$C61*H60))/(1+$C61*(k4r+k5r-k5r*k6r*$C61/(1+$C61*k6r)))</f>
        <v>5.8017361413243602</v>
      </c>
      <c r="H61" s="2">
        <f>(k5r*M61-k6r*(N60+$C61*H60))/(1+$C61*k6r)</f>
        <v>4.0098753176547284</v>
      </c>
      <c r="I61" s="2">
        <f t="shared" si="2"/>
        <v>18.05851548336382</v>
      </c>
      <c r="J61" s="2">
        <f t="shared" si="8"/>
        <v>0.47493200000000002</v>
      </c>
      <c r="K61" s="10">
        <f t="shared" si="9"/>
        <v>17.811106864029266</v>
      </c>
      <c r="L61" s="2">
        <f t="shared" si="5"/>
        <v>102.34868575739367</v>
      </c>
      <c r="M61" s="2">
        <f t="shared" si="6"/>
        <v>52.232485670597526</v>
      </c>
      <c r="N61" s="2">
        <f t="shared" si="7"/>
        <v>16.872353599307417</v>
      </c>
    </row>
    <row r="62" spans="1:14" s="2" customFormat="1" x14ac:dyDescent="0.2">
      <c r="A62" s="1">
        <v>11</v>
      </c>
      <c r="B62" s="1">
        <v>11.451000000000001</v>
      </c>
      <c r="C62" s="2">
        <f t="shared" si="3"/>
        <v>0.5</v>
      </c>
      <c r="D62" s="2">
        <f t="shared" si="4"/>
        <v>210.33146734450003</v>
      </c>
      <c r="F62" s="2">
        <f>(K1r*(1+$C62*(k4r+k5r-k5r*k6r*$C62/(1+$C62*k6r)))*D62+(k3r*k4r*$C62-(k2r+k3r)*(1+$C62*(k4r+k5r-k5r*k6r*$C62/(1+$C62*k6r))))*(L61+$C62*F61)+k4r*(M61+$C62*G61)+(k4r*k6r*$C62/(1+$C62*k6r))*(N61+$C62*H61))/((1+$C62*(k4r+k5r-k5r*k6r*$C62/(1+$C62*k6r)))*(1+$C62*(k2r+k3r))-k3r*k4r*$C62^2)</f>
        <v>7.9102646836248702</v>
      </c>
      <c r="G62" s="2">
        <f>(k3r*L62-(k4r+k5r-k5r*k6r*$C62/(1+$C62*k6r))*(M61+$C62*G61)+(k6r/(1+$C62*k6r))*(N61+$C62*H61))/(1+$C62*(k4r+k5r-k5r*k6r*$C62/(1+$C62*k6r)))</f>
        <v>5.5443967478979159</v>
      </c>
      <c r="H62" s="2">
        <f>(k5r*M62-k6r*(N61+$C62*H61))/(1+$C62*k6r)</f>
        <v>4.421563439438156</v>
      </c>
      <c r="I62" s="2">
        <f t="shared" si="2"/>
        <v>17.876224870960943</v>
      </c>
      <c r="J62" s="2">
        <f t="shared" si="8"/>
        <v>0.45804</v>
      </c>
      <c r="K62" s="10">
        <f t="shared" si="9"/>
        <v>17.619215876122507</v>
      </c>
      <c r="L62" s="2">
        <f t="shared" si="5"/>
        <v>110.42727011139847</v>
      </c>
      <c r="M62" s="2">
        <f t="shared" si="6"/>
        <v>57.905552115208664</v>
      </c>
      <c r="N62" s="2">
        <f t="shared" si="7"/>
        <v>21.088072977853859</v>
      </c>
    </row>
    <row r="63" spans="1:14" s="2" customFormat="1" x14ac:dyDescent="0.2">
      <c r="A63" s="1">
        <v>12</v>
      </c>
      <c r="B63" s="1">
        <v>11.0556</v>
      </c>
      <c r="C63" s="2">
        <f t="shared" si="3"/>
        <v>0.5</v>
      </c>
      <c r="D63" s="2">
        <f t="shared" si="4"/>
        <v>221.58476734450002</v>
      </c>
      <c r="F63" s="2">
        <f>(K1r*(1+$C63*(k4r+k5r-k5r*k6r*$C63/(1+$C63*k6r)))*D63+(k3r*k4r*$C63-(k2r+k3r)*(1+$C63*(k4r+k5r-k5r*k6r*$C63/(1+$C63*k6r))))*(L62+$C63*F62)+k4r*(M62+$C63*G62)+(k4r*k6r*$C63/(1+$C63*k6r))*(N62+$C63*H62))/((1+$C63*(k4r+k5r-k5r*k6r*$C63/(1+$C63*k6r)))*(1+$C63*(k2r+k3r))-k3r*k4r*$C63^2)</f>
        <v>7.6022257788597285</v>
      </c>
      <c r="G63" s="2">
        <f>(k3r*L63-(k4r+k5r-k5r*k6r*$C63/(1+$C63*k6r))*(M62+$C63*G62)+(k6r/(1+$C63*k6r))*(N62+$C63*H62))/(1+$C63*(k4r+k5r-k5r*k6r*$C63/(1+$C63*k6r)))</f>
        <v>5.3119122688667293</v>
      </c>
      <c r="H63" s="2">
        <f>(k5r*M63-k6r*(N62+$C63*H62))/(1+$C63*k6r)</f>
        <v>4.8096596844891053</v>
      </c>
      <c r="I63" s="2">
        <f t="shared" si="2"/>
        <v>17.723797732215562</v>
      </c>
      <c r="J63" s="2">
        <f t="shared" si="8"/>
        <v>0.44222400000000001</v>
      </c>
      <c r="K63" s="10">
        <f t="shared" si="9"/>
        <v>17.45706982292694</v>
      </c>
      <c r="L63" s="2">
        <f t="shared" si="5"/>
        <v>118.18351534264077</v>
      </c>
      <c r="M63" s="2">
        <f t="shared" si="6"/>
        <v>63.333706623590984</v>
      </c>
      <c r="N63" s="2">
        <f t="shared" si="7"/>
        <v>25.703684539817488</v>
      </c>
    </row>
    <row r="64" spans="1:14" s="2" customFormat="1" x14ac:dyDescent="0.2">
      <c r="A64" s="1">
        <v>13</v>
      </c>
      <c r="B64" s="1">
        <v>10.6853</v>
      </c>
      <c r="C64" s="2">
        <f t="shared" si="3"/>
        <v>0.5</v>
      </c>
      <c r="D64" s="2">
        <f t="shared" si="4"/>
        <v>232.45521734450003</v>
      </c>
      <c r="F64" s="2">
        <f>(K1r*(1+$C64*(k4r+k5r-k5r*k6r*$C64/(1+$C64*k6r)))*D64+(k3r*k4r*$C64-(k2r+k3r)*(1+$C64*(k4r+k5r-k5r*k6r*$C64/(1+$C64*k6r))))*(L63+$C64*F63)+k4r*(M63+$C64*G63)+(k4r*k6r*$C64/(1+$C64*k6r))*(N63+$C64*H63))/((1+$C64*(k4r+k5r-k5r*k6r*$C64/(1+$C64*k6r)))*(1+$C64*(k2r+k3r))-k3r*k4r*$C64^2)</f>
        <v>7.3185965860451931</v>
      </c>
      <c r="G64" s="2">
        <f>(k3r*L64-(k4r+k5r-k5r*k6r*$C64/(1+$C64*k6r))*(M63+$C64*G63)+(k6r/(1+$C64*k6r))*(N63+$C64*H63))/(1+$C64*(k4r+k5r-k5r*k6r*$C64/(1+$C64*k6r)))</f>
        <v>5.1008920880967024</v>
      </c>
      <c r="H64" s="2">
        <f>(k5r*M64-k6r*(N63+$C64*H63))/(1+$C64*k6r)</f>
        <v>5.1762423486021847</v>
      </c>
      <c r="I64" s="2">
        <f t="shared" si="2"/>
        <v>17.595731022744079</v>
      </c>
      <c r="J64" s="2">
        <f t="shared" si="8"/>
        <v>0.42741200000000001</v>
      </c>
      <c r="K64" s="10">
        <f t="shared" si="9"/>
        <v>17.319313781834317</v>
      </c>
      <c r="L64" s="2">
        <f t="shared" si="5"/>
        <v>125.64392652509324</v>
      </c>
      <c r="M64" s="2">
        <f t="shared" si="6"/>
        <v>68.540108802072695</v>
      </c>
      <c r="N64" s="2">
        <f t="shared" si="7"/>
        <v>30.696635556363134</v>
      </c>
    </row>
    <row r="65" spans="1:14" s="2" customFormat="1" x14ac:dyDescent="0.2">
      <c r="A65" s="1">
        <v>14</v>
      </c>
      <c r="B65" s="1">
        <v>10.3383</v>
      </c>
      <c r="C65" s="2">
        <f t="shared" si="3"/>
        <v>0.5</v>
      </c>
      <c r="D65" s="2">
        <f t="shared" si="4"/>
        <v>242.96701734450002</v>
      </c>
      <c r="F65" s="2">
        <f>(K1r*(1+$C65*(k4r+k5r-k5r*k6r*$C65/(1+$C65*k6r)))*D65+(k3r*k4r*$C65-(k2r+k3r)*(1+$C65*(k4r+k5r-k5r*k6r*$C65/(1+$C65*k6r))))*(L64+$C65*F64)+k4r*(M64+$C65*G64)+(k4r*k6r*$C65/(1+$C65*k6r))*(N64+$C65*H64))/((1+$C65*(k4r+k5r-k5r*k6r*$C65/(1+$C65*k6r)))*(1+$C65*(k2r+k3r))-k3r*k4r*$C65^2)</f>
        <v>7.0564195500256712</v>
      </c>
      <c r="G65" s="2">
        <f>(k3r*L65-(k4r+k5r-k5r*k6r*$C65/(1+$C65*k6r))*(M64+$C65*G64)+(k6r/(1+$C65*k6r))*(N64+$C65*H64))/(1+$C65*(k4r+k5r-k5r*k6r*$C65/(1+$C65*k6r)))</f>
        <v>4.9084090379651588</v>
      </c>
      <c r="H65" s="2">
        <f>(k5r*M65-k6r*(N64+$C65*H64))/(1+$C65*k6r)</f>
        <v>5.5231175939319881</v>
      </c>
      <c r="I65" s="2">
        <f t="shared" si="2"/>
        <v>17.487946181922819</v>
      </c>
      <c r="J65" s="2">
        <f t="shared" si="8"/>
        <v>0.41353200000000001</v>
      </c>
      <c r="K65" s="10">
        <f t="shared" si="9"/>
        <v>17.201960334645907</v>
      </c>
      <c r="L65" s="2">
        <f t="shared" si="5"/>
        <v>132.83143459312868</v>
      </c>
      <c r="M65" s="2">
        <f t="shared" si="6"/>
        <v>73.54475936510363</v>
      </c>
      <c r="N65" s="2">
        <f t="shared" si="7"/>
        <v>36.04631552763022</v>
      </c>
    </row>
    <row r="66" spans="1:14" s="2" customFormat="1" x14ac:dyDescent="0.2">
      <c r="A66" s="1">
        <v>15</v>
      </c>
      <c r="B66" s="1">
        <v>10.013</v>
      </c>
      <c r="C66" s="2">
        <f t="shared" si="3"/>
        <v>0.5</v>
      </c>
      <c r="D66" s="2">
        <f t="shared" si="4"/>
        <v>253.14266734450001</v>
      </c>
      <c r="F66" s="2">
        <f>(K1r*(1+$C66*(k4r+k5r-k5r*k6r*$C66/(1+$C66*k6r)))*D66+(k3r*k4r*$C66-(k2r+k3r)*(1+$C66*(k4r+k5r-k5r*k6r*$C66/(1+$C66*k6r))))*(L65+$C66*F65)+k4r*(M65+$C66*G65)+(k4r*k6r*$C66/(1+$C66*k6r))*(N65+$C66*H65))/((1+$C66*(k4r+k5r-k5r*k6r*$C66/(1+$C66*k6r)))*(1+$C66*(k2r+k3r))-k3r*k4r*$C66^2)</f>
        <v>6.8133663536155522</v>
      </c>
      <c r="G66" s="2">
        <f>(k3r*L66-(k4r+k5r-k5r*k6r*$C66/(1+$C66*k6r))*(M65+$C66*G65)+(k6r/(1+$C66*k6r))*(N65+$C66*H65))/(1+$C66*(k4r+k5r-k5r*k6r*$C66/(1+$C66*k6r)))</f>
        <v>4.7320432631770633</v>
      </c>
      <c r="H66" s="2">
        <f>(k5r*M66-k6r*(N65+$C66*H65))/(1+$C66*k6r)</f>
        <v>5.8518607940378295</v>
      </c>
      <c r="I66" s="2">
        <f t="shared" si="2"/>
        <v>17.397270410830444</v>
      </c>
      <c r="J66" s="2">
        <f t="shared" si="8"/>
        <v>0.40051999999999999</v>
      </c>
      <c r="K66" s="10">
        <f t="shared" si="9"/>
        <v>17.101899594397224</v>
      </c>
      <c r="L66" s="2">
        <f t="shared" si="5"/>
        <v>139.76632754494929</v>
      </c>
      <c r="M66" s="2">
        <f t="shared" si="6"/>
        <v>78.364985515674746</v>
      </c>
      <c r="N66" s="2">
        <f t="shared" si="7"/>
        <v>41.73380472161513</v>
      </c>
    </row>
    <row r="67" spans="1:14" s="2" customFormat="1" x14ac:dyDescent="0.2">
      <c r="A67" s="1">
        <v>16</v>
      </c>
      <c r="B67" s="1">
        <v>9.7080199999999994</v>
      </c>
      <c r="C67" s="2">
        <f t="shared" si="3"/>
        <v>0.5</v>
      </c>
      <c r="D67" s="2">
        <f t="shared" si="4"/>
        <v>263.00317734449999</v>
      </c>
      <c r="F67" s="2">
        <f>(K1r*(1+$C67*(k4r+k5r-k5r*k6r*$C67/(1+$C67*k6r)))*D67+(k3r*k4r*$C67-(k2r+k3r)*(1+$C67*(k4r+k5r-k5r*k6r*$C67/(1+$C67*k6r))))*(L66+$C67*F66)+k4r*(M66+$C67*G66)+(k4r*k6r*$C67/(1+$C67*k6r))*(N66+$C67*H66))/((1+$C67*(k4r+k5r-k5r*k6r*$C67/(1+$C67*k6r)))*(1+$C67*(k2r+k3r))-k3r*k4r*$C67^2)</f>
        <v>6.5875355352112157</v>
      </c>
      <c r="G67" s="2">
        <f>(k3r*L67-(k4r+k5r-k5r*k6r*$C67/(1+$C67*k6r))*(M66+$C67*G66)+(k6r/(1+$C67*k6r))*(N66+$C67*H66))/(1+$C67*(k4r+k5r-k5r*k6r*$C67/(1+$C67*k6r)))</f>
        <v>4.5698118946615374</v>
      </c>
      <c r="H67" s="2">
        <f>(k5r*M67-k6r*(N66+$C67*H66))/(1+$C67*k6r)</f>
        <v>6.1638564143096355</v>
      </c>
      <c r="I67" s="2">
        <f t="shared" si="2"/>
        <v>17.321203844182389</v>
      </c>
      <c r="J67" s="2">
        <f t="shared" si="8"/>
        <v>0.38832079999999997</v>
      </c>
      <c r="K67" s="10">
        <f t="shared" si="9"/>
        <v>17.01667649041509</v>
      </c>
      <c r="L67" s="2">
        <f t="shared" si="5"/>
        <v>146.46677848936267</v>
      </c>
      <c r="M67" s="2">
        <f t="shared" si="6"/>
        <v>83.01591309459404</v>
      </c>
      <c r="N67" s="2">
        <f t="shared" si="7"/>
        <v>47.741663325788863</v>
      </c>
    </row>
    <row r="68" spans="1:14" s="2" customFormat="1" x14ac:dyDescent="0.2">
      <c r="A68" s="1">
        <v>17</v>
      </c>
      <c r="B68" s="1">
        <v>9.42197</v>
      </c>
      <c r="C68" s="2">
        <f t="shared" si="3"/>
        <v>0.5</v>
      </c>
      <c r="D68" s="2">
        <f t="shared" si="4"/>
        <v>272.5681723445</v>
      </c>
      <c r="F68" s="2">
        <f>(K1r*(1+$C68*(k4r+k5r-k5r*k6r*$C68/(1+$C68*k6r)))*D68+(k3r*k4r*$C68-(k2r+k3r)*(1+$C68*(k4r+k5r-k5r*k6r*$C68/(1+$C68*k6r))))*(L67+$C68*F67)+k4r*(M67+$C68*G67)+(k4r*k6r*$C68/(1+$C68*k6r))*(N67+$C68*H67))/((1+$C68*(k4r+k5r-k5r*k6r*$C68/(1+$C68*k6r)))*(1+$C68*(k2r+k3r))-k3r*k4r*$C68^2)</f>
        <v>6.3773256599304595</v>
      </c>
      <c r="G68" s="2">
        <f>(k3r*L68-(k4r+k5r-k5r*k6r*$C68/(1+$C68*k6r))*(M67+$C68*G67)+(k6r/(1+$C68*k6r))*(N67+$C68*H67))/(1+$C68*(k4r+k5r-k5r*k6r*$C68/(1+$C68*k6r)))</f>
        <v>4.4200864180033053</v>
      </c>
      <c r="H68" s="2">
        <f>(k5r*M68-k6r*(N67+$C68*H67))/(1+$C68*k6r)</f>
        <v>6.4603314077061507</v>
      </c>
      <c r="I68" s="2">
        <f t="shared" si="2"/>
        <v>17.257743485639914</v>
      </c>
      <c r="J68" s="2">
        <f t="shared" si="8"/>
        <v>0.37687880000000001</v>
      </c>
      <c r="K68" s="10">
        <f t="shared" si="9"/>
        <v>16.944312546214316</v>
      </c>
      <c r="L68" s="2">
        <f t="shared" si="5"/>
        <v>152.94920908693351</v>
      </c>
      <c r="M68" s="2">
        <f t="shared" si="6"/>
        <v>87.510862250926465</v>
      </c>
      <c r="N68" s="2">
        <f t="shared" si="7"/>
        <v>54.053757236796756</v>
      </c>
    </row>
    <row r="69" spans="1:14" s="2" customFormat="1" x14ac:dyDescent="0.2">
      <c r="A69" s="1">
        <v>18</v>
      </c>
      <c r="B69" s="1">
        <v>9.1535399999999996</v>
      </c>
      <c r="C69" s="2">
        <f t="shared" si="3"/>
        <v>0.5</v>
      </c>
      <c r="D69" s="2">
        <f t="shared" si="4"/>
        <v>281.8559273445</v>
      </c>
      <c r="F69" s="2">
        <f>(K1r*(1+$C69*(k4r+k5r-k5r*k6r*$C69/(1+$C69*k6r)))*D69+(k3r*k4r*$C69-(k2r+k3r)*(1+$C69*(k4r+k5r-k5r*k6r*$C69/(1+$C69*k6r))))*(L68+$C69*F68)+k4r*(M68+$C69*G68)+(k4r*k6r*$C69/(1+$C69*k6r))*(N68+$C69*H68))/((1+$C69*(k4r+k5r-k5r*k6r*$C69/(1+$C69*k6r)))*(1+$C69*(k2r+k3r))-k3r*k4r*$C69^2)</f>
        <v>6.1813459448087356</v>
      </c>
      <c r="G69" s="2">
        <f>(k3r*L69-(k4r+k5r-k5r*k6r*$C69/(1+$C69*k6r))*(M68+$C69*G68)+(k6r/(1+$C69*k6r))*(N68+$C69*H68))/(1+$C69*(k4r+k5r-k5r*k6r*$C69/(1+$C69*k6r)))</f>
        <v>4.2815161170513871</v>
      </c>
      <c r="H69" s="2">
        <f>(k5r*M69-k6r*(N68+$C69*H68))/(1+$C69*k6r)</f>
        <v>6.7423819423580165</v>
      </c>
      <c r="I69" s="2">
        <f t="shared" si="2"/>
        <v>17.205244004218137</v>
      </c>
      <c r="J69" s="2">
        <f t="shared" si="8"/>
        <v>0.36614160000000001</v>
      </c>
      <c r="K69" s="10">
        <f t="shared" si="9"/>
        <v>16.883175844049411</v>
      </c>
      <c r="L69" s="2">
        <f t="shared" si="5"/>
        <v>159.22854488930309</v>
      </c>
      <c r="M69" s="2">
        <f t="shared" si="6"/>
        <v>91.86166351845381</v>
      </c>
      <c r="N69" s="2">
        <f t="shared" si="7"/>
        <v>60.655113911828842</v>
      </c>
    </row>
    <row r="70" spans="1:14" s="2" customFormat="1" x14ac:dyDescent="0.2">
      <c r="A70" s="1">
        <v>19</v>
      </c>
      <c r="B70" s="1">
        <v>8.9015599999999999</v>
      </c>
      <c r="C70" s="2">
        <f t="shared" si="3"/>
        <v>0.5</v>
      </c>
      <c r="D70" s="2">
        <f t="shared" si="4"/>
        <v>290.88347734450002</v>
      </c>
      <c r="F70" s="2">
        <f>(K1r*(1+$C70*(k4r+k5r-k5r*k6r*$C70/(1+$C70*k6r)))*D70+(k3r*k4r*$C70-(k2r+k3r)*(1+$C70*(k4r+k5r-k5r*k6r*$C70/(1+$C70*k6r))))*(L69+$C70*F69)+k4r*(M69+$C70*G69)+(k4r*k6r*$C70/(1+$C70*k6r))*(N69+$C70*H69))/((1+$C70*(k4r+k5r-k5r*k6r*$C70/(1+$C70*k6r)))*(1+$C70*(k2r+k3r))-k3r*k4r*$C70^2)</f>
        <v>5.9983840134827586</v>
      </c>
      <c r="G70" s="2">
        <f>(k3r*L70-(k4r+k5r-k5r*k6r*$C70/(1+$C70*k6r))*(M69+$C70*G69)+(k6r/(1+$C70*k6r))*(N69+$C70*H69))/(1+$C70*(k4r+k5r-k5r*k6r*$C70/(1+$C70*k6r)))</f>
        <v>4.1529666324745431</v>
      </c>
      <c r="H70" s="2">
        <f>(k5r*M70-k6r*(N69+$C70*H69))/(1+$C70*k6r)</f>
        <v>7.010994370773397</v>
      </c>
      <c r="I70" s="2">
        <f t="shared" si="2"/>
        <v>17.162345016730697</v>
      </c>
      <c r="J70" s="2">
        <f t="shared" si="8"/>
        <v>0.3560624</v>
      </c>
      <c r="K70" s="10">
        <f t="shared" si="9"/>
        <v>16.831913616061467</v>
      </c>
      <c r="L70" s="2">
        <f t="shared" si="5"/>
        <v>165.31840986844884</v>
      </c>
      <c r="M70" s="2">
        <f t="shared" si="6"/>
        <v>96.078904893216773</v>
      </c>
      <c r="N70" s="2">
        <f t="shared" si="7"/>
        <v>67.531802068394555</v>
      </c>
    </row>
    <row r="71" spans="1:14" s="2" customFormat="1" x14ac:dyDescent="0.2">
      <c r="A71" s="1">
        <v>20</v>
      </c>
      <c r="B71" s="1">
        <v>8.6649100000000008</v>
      </c>
      <c r="C71" s="2">
        <f t="shared" si="3"/>
        <v>0.5</v>
      </c>
      <c r="D71" s="2">
        <f t="shared" si="4"/>
        <v>299.66671234450001</v>
      </c>
      <c r="F71" s="2">
        <f>(K1r*(1+$C71*(k4r+k5r-k5r*k6r*$C71/(1+$C71*k6r)))*D71+(k3r*k4r*$C71-(k2r+k3r)*(1+$C71*(k4r+k5r-k5r*k6r*$C71/(1+$C71*k6r))))*(L70+$C71*F70)+k4r*(M70+$C71*G70)+(k4r*k6r*$C71/(1+$C71*k6r))*(N70+$C71*H70))/((1+$C71*(k4r+k5r-k5r*k6r*$C71/(1+$C71*k6r)))*(1+$C71*(k2r+k3r))-k3r*k4r*$C71^2)</f>
        <v>5.8273748227984408</v>
      </c>
      <c r="G71" s="2">
        <f>(k3r*L71-(k4r+k5r-k5r*k6r*$C71/(1+$C71*k6r))*(M70+$C71*G70)+(k6r/(1+$C71*k6r))*(N70+$C71*H70))/(1+$C71*(k4r+k5r-k5r*k6r*$C71/(1+$C71*k6r)))</f>
        <v>4.0334747957364918</v>
      </c>
      <c r="H71" s="2">
        <f>(k5r*M71-k6r*(N70+$C71*H70))/(1+$C71*k6r)</f>
        <v>7.2670617473114145</v>
      </c>
      <c r="I71" s="2">
        <f t="shared" si="2"/>
        <v>17.127911365846344</v>
      </c>
      <c r="J71" s="2">
        <f t="shared" si="8"/>
        <v>0.34659640000000003</v>
      </c>
      <c r="K71" s="10">
        <f t="shared" si="9"/>
        <v>16.789391311212491</v>
      </c>
      <c r="L71" s="2">
        <f t="shared" si="5"/>
        <v>171.23128928658943</v>
      </c>
      <c r="M71" s="2">
        <f t="shared" si="6"/>
        <v>100.17212560732229</v>
      </c>
      <c r="N71" s="2">
        <f t="shared" si="7"/>
        <v>74.670830127436957</v>
      </c>
    </row>
    <row r="72" spans="1:14" s="2" customFormat="1" x14ac:dyDescent="0.2">
      <c r="A72" s="1">
        <v>21</v>
      </c>
      <c r="B72" s="1">
        <v>8.4425500000000007</v>
      </c>
      <c r="C72" s="2">
        <f t="shared" si="3"/>
        <v>0.5</v>
      </c>
      <c r="D72" s="2">
        <f t="shared" si="4"/>
        <v>308.22044234450004</v>
      </c>
      <c r="F72" s="2">
        <f>(K1r*(1+$C72*(k4r+k5r-k5r*k6r*$C72/(1+$C72*k6r)))*D72+(k3r*k4r*$C72-(k2r+k3r)*(1+$C72*(k4r+k5r-k5r*k6r*$C72/(1+$C72*k6r))))*(L71+$C72*F71)+k4r*(M71+$C72*G71)+(k4r*k6r*$C72/(1+$C72*k6r))*(N71+$C72*H71))/((1+$C72*(k4r+k5r-k5r*k6r*$C72/(1+$C72*k6r)))*(1+$C72*(k2r+k3r))-k3r*k4r*$C72^2)</f>
        <v>5.6673695310302721</v>
      </c>
      <c r="G72" s="2">
        <f>(k3r*L72-(k4r+k5r-k5r*k6r*$C72/(1+$C72*k6r))*(M71+$C72*G71)+(k6r/(1+$C72*k6r))*(N71+$C72*H71))/(1+$C72*(k4r+k5r-k5r*k6r*$C72/(1+$C72*k6r)))</f>
        <v>3.9222135415372996</v>
      </c>
      <c r="H72" s="2">
        <f>(k5r*M72-k6r*(N71+$C72*H71))/(1+$C72*k6r)</f>
        <v>7.5113969871301585</v>
      </c>
      <c r="I72" s="2">
        <f t="shared" si="2"/>
        <v>17.100980059697729</v>
      </c>
      <c r="J72" s="2">
        <f t="shared" si="8"/>
        <v>0.33770200000000006</v>
      </c>
      <c r="K72" s="10">
        <f t="shared" si="9"/>
        <v>16.754642857309818</v>
      </c>
      <c r="L72" s="2">
        <f t="shared" si="5"/>
        <v>176.97866146350378</v>
      </c>
      <c r="M72" s="2">
        <f t="shared" si="6"/>
        <v>104.14996977595918</v>
      </c>
      <c r="N72" s="2">
        <f t="shared" si="7"/>
        <v>82.06005949465775</v>
      </c>
    </row>
    <row r="73" spans="1:14" s="2" customFormat="1" x14ac:dyDescent="0.2">
      <c r="A73" s="1">
        <v>22</v>
      </c>
      <c r="B73" s="1">
        <v>8.2334999999999994</v>
      </c>
      <c r="C73" s="2">
        <f t="shared" si="3"/>
        <v>0.5</v>
      </c>
      <c r="D73" s="2">
        <f t="shared" si="4"/>
        <v>316.55846734450006</v>
      </c>
      <c r="F73" s="2">
        <f>(K1r*(1+$C73*(k4r+k5r-k5r*k6r*$C73/(1+$C73*k6r)))*D73+(k3r*k4r*$C73-(k2r+k3r)*(1+$C73*(k4r+k5r-k5r*k6r*$C73/(1+$C73*k6r))))*(L72+$C73*F72)+k4r*(M72+$C73*G72)+(k4r*k6r*$C73/(1+$C73*k6r))*(N72+$C73*H72))/((1+$C73*(k4r+k5r-k5r*k6r*$C73/(1+$C73*k6r)))*(1+$C73*(k2r+k3r))-k3r*k4r*$C73^2)</f>
        <v>5.5175164384047326</v>
      </c>
      <c r="G73" s="2">
        <f>(k3r*L73-(k4r+k5r-k5r*k6r*$C73/(1+$C73*k6r))*(M72+$C73*G72)+(k6r/(1+$C73*k6r))*(N72+$C73*H72))/(1+$C73*(k4r+k5r-k5r*k6r*$C73/(1+$C73*k6r)))</f>
        <v>3.8184644265635059</v>
      </c>
      <c r="H73" s="2">
        <f>(k5r*M73-k6r*(N72+$C73*H72))/(1+$C73*k6r)</f>
        <v>7.7447434038990446</v>
      </c>
      <c r="I73" s="2">
        <f t="shared" si="2"/>
        <v>17.080724268867282</v>
      </c>
      <c r="J73" s="2">
        <f t="shared" si="8"/>
        <v>0.32933999999999997</v>
      </c>
      <c r="K73" s="10">
        <f t="shared" si="9"/>
        <v>16.72683529811259</v>
      </c>
      <c r="L73" s="2">
        <f t="shared" si="5"/>
        <v>182.57110444822129</v>
      </c>
      <c r="M73" s="2">
        <f t="shared" si="6"/>
        <v>108.02030876000958</v>
      </c>
      <c r="N73" s="2">
        <f t="shared" si="7"/>
        <v>89.688129690172346</v>
      </c>
    </row>
    <row r="74" spans="1:14" s="2" customFormat="1" x14ac:dyDescent="0.2">
      <c r="A74" s="1">
        <v>23</v>
      </c>
      <c r="B74" s="1">
        <v>8.03688</v>
      </c>
      <c r="C74" s="2">
        <f t="shared" si="3"/>
        <v>0.5</v>
      </c>
      <c r="D74" s="2">
        <f t="shared" si="4"/>
        <v>324.69365734450008</v>
      </c>
      <c r="F74" s="2">
        <f>(K1r*(1+$C74*(k4r+k5r-k5r*k6r*$C74/(1+$C74*k6r)))*D74+(k3r*k4r*$C74-(k2r+k3r)*(1+$C74*(k4r+k5r-k5r*k6r*$C74/(1+$C74*k6r))))*(L73+$C74*F73)+k4r*(M73+$C74*G73)+(k4r*k6r*$C74/(1+$C74*k6r))*(N73+$C74*H73))/((1+$C74*(k4r+k5r-k5r*k6r*$C74/(1+$C74*k6r)))*(1+$C74*(k2r+k3r))-k3r*k4r*$C74^2)</f>
        <v>5.3770499102997151</v>
      </c>
      <c r="G74" s="2">
        <f>(k3r*L74-(k4r+k5r-k5r*k6r*$C74/(1+$C74*k6r))*(M73+$C74*G73)+(k6r/(1+$C74*k6r))*(N73+$C74*H73))/(1+$C74*(k4r+k5r-k5r*k6r*$C74/(1+$C74*k6r)))</f>
        <v>3.7215972174965524</v>
      </c>
      <c r="H74" s="2">
        <f>(k5r*M74-k6r*(N73+$C74*H73))/(1+$C74*k6r)</f>
        <v>7.9677832364596526</v>
      </c>
      <c r="I74" s="2">
        <f t="shared" si="2"/>
        <v>17.066430364255922</v>
      </c>
      <c r="J74" s="2">
        <f t="shared" si="8"/>
        <v>0.32147520000000002</v>
      </c>
      <c r="K74" s="10">
        <f t="shared" si="9"/>
        <v>16.705248349685682</v>
      </c>
      <c r="L74" s="2">
        <f t="shared" si="5"/>
        <v>188.01838762257353</v>
      </c>
      <c r="M74" s="2">
        <f t="shared" si="6"/>
        <v>111.79033958203961</v>
      </c>
      <c r="N74" s="2">
        <f t="shared" si="7"/>
        <v>97.544393010351698</v>
      </c>
    </row>
    <row r="75" spans="1:14" s="2" customFormat="1" x14ac:dyDescent="0.2">
      <c r="A75" s="1">
        <v>24</v>
      </c>
      <c r="B75" s="1">
        <v>7.8518400000000002</v>
      </c>
      <c r="C75" s="2">
        <f t="shared" si="3"/>
        <v>0.5</v>
      </c>
      <c r="D75" s="2">
        <f t="shared" si="4"/>
        <v>332.6380173445001</v>
      </c>
      <c r="F75" s="2">
        <f>(K1r*(1+$C75*(k4r+k5r-k5r*k6r*$C75/(1+$C75*k6r)))*D75+(k3r*k4r*$C75-(k2r+k3r)*(1+$C75*(k4r+k5r-k5r*k6r*$C75/(1+$C75*k6r))))*(L74+$C75*F74)+k4r*(M74+$C75*G74)+(k4r*k6r*$C75/(1+$C75*k6r))*(N74+$C75*H74))/((1+$C75*(k4r+k5r-k5r*k6r*$C75/(1+$C75*k6r)))*(1+$C75*(k2r+k3r))-k3r*k4r*$C75^2)</f>
        <v>5.2452770990011395</v>
      </c>
      <c r="G75" s="2">
        <f>(k3r*L75-(k4r+k5r-k5r*k6r*$C75/(1+$C75*k6r))*(M74+$C75*G74)+(k6r/(1+$C75*k6r))*(N74+$C75*H74))/(1+$C75*(k4r+k5r-k5r*k6r*$C75/(1+$C75*k6r)))</f>
        <v>3.6310544969374527</v>
      </c>
      <c r="H75" s="2">
        <f>(k5r*M75-k6r*(N74+$C75*H74))/(1+$C75*k6r)</f>
        <v>8.1811446655270785</v>
      </c>
      <c r="I75" s="2">
        <f t="shared" si="2"/>
        <v>17.05747626146567</v>
      </c>
      <c r="J75" s="2">
        <f t="shared" si="8"/>
        <v>0.31407360000000001</v>
      </c>
      <c r="K75" s="10">
        <f t="shared" si="9"/>
        <v>16.689250811007042</v>
      </c>
      <c r="L75" s="2">
        <f t="shared" si="5"/>
        <v>193.32955112722397</v>
      </c>
      <c r="M75" s="2">
        <f t="shared" si="6"/>
        <v>115.46666543925662</v>
      </c>
      <c r="N75" s="2">
        <f t="shared" si="7"/>
        <v>105.61885696134506</v>
      </c>
    </row>
    <row r="76" spans="1:14" s="2" customFormat="1" x14ac:dyDescent="0.2">
      <c r="A76" s="1">
        <v>25</v>
      </c>
      <c r="B76" s="1">
        <v>7.6776</v>
      </c>
      <c r="C76" s="2">
        <f t="shared" si="3"/>
        <v>0.5</v>
      </c>
      <c r="D76" s="2">
        <f t="shared" si="4"/>
        <v>340.40273734450011</v>
      </c>
      <c r="F76" s="2">
        <f>(K1r*(1+$C76*(k4r+k5r-k5r*k6r*$C76/(1+$C76*k6r)))*D76+(k3r*k4r*$C76-(k2r+k3r)*(1+$C76*(k4r+k5r-k5r*k6r*$C76/(1+$C76*k6r))))*(L75+$C76*F75)+k4r*(M75+$C76*G75)+(k4r*k6r*$C76/(1+$C76*k6r))*(N75+$C76*H75))/((1+$C76*(k4r+k5r-k5r*k6r*$C76/(1+$C76*k6r)))*(1+$C76*(k2r+k3r))-k3r*k4r*$C76^2)</f>
        <v>5.1215649126567016</v>
      </c>
      <c r="G76" s="2">
        <f>(k3r*L76-(k4r+k5r-k5r*k6r*$C76/(1+$C76*k6r))*(M75+$C76*G75)+(k6r/(1+$C76*k6r))*(N75+$C76*H75))/(1+$C76*(k4r+k5r-k5r*k6r*$C76/(1+$C76*k6r)))</f>
        <v>3.5463390975705553</v>
      </c>
      <c r="H76" s="2">
        <f>(k5r*M76-k6r*(N75+$C76*H75))/(1+$C76*k6r)</f>
        <v>8.3854076477410597</v>
      </c>
      <c r="I76" s="2">
        <f t="shared" si="2"/>
        <v>17.053311657968315</v>
      </c>
      <c r="J76" s="2">
        <f t="shared" si="8"/>
        <v>0.30710399999999999</v>
      </c>
      <c r="K76" s="10">
        <f t="shared" si="9"/>
        <v>16.67828319164958</v>
      </c>
      <c r="L76" s="2">
        <f t="shared" si="5"/>
        <v>198.5129721330529</v>
      </c>
      <c r="M76" s="2">
        <f t="shared" si="6"/>
        <v>119.05536223651062</v>
      </c>
      <c r="N76" s="2">
        <f t="shared" si="7"/>
        <v>113.90213311797913</v>
      </c>
    </row>
    <row r="77" spans="1:14" s="2" customFormat="1" x14ac:dyDescent="0.2">
      <c r="A77" s="1">
        <v>26</v>
      </c>
      <c r="B77" s="1">
        <v>7.5134100000000004</v>
      </c>
      <c r="C77" s="2">
        <f t="shared" si="3"/>
        <v>0.5</v>
      </c>
      <c r="D77" s="2">
        <f t="shared" si="4"/>
        <v>347.99824234450011</v>
      </c>
      <c r="F77" s="2">
        <f>(K1r*(1+$C77*(k4r+k5r-k5r*k6r*$C77/(1+$C77*k6r)))*D77+(k3r*k4r*$C77-(k2r+k3r)*(1+$C77*(k4r+k5r-k5r*k6r*$C77/(1+$C77*k6r))))*(L76+$C77*F76)+k4r*(M76+$C77*G76)+(k4r*k6r*$C77/(1+$C77*k6r))*(N76+$C77*H76))/((1+$C77*(k4r+k5r-k5r*k6r*$C77/(1+$C77*k6r)))*(1+$C77*(k2r+k3r))-k3r*k4r*$C77^2)</f>
        <v>5.0053319305840356</v>
      </c>
      <c r="G77" s="2">
        <f>(k3r*L77-(k4r+k5r-k5r*k6r*$C77/(1+$C77*k6r))*(M76+$C77*G76)+(k6r/(1+$C77*k6r))*(N76+$C77*H76))/(1+$C77*(k4r+k5r-k5r*k6r*$C77/(1+$C77*k6r)))</f>
        <v>3.4670038893578328</v>
      </c>
      <c r="H77" s="2">
        <f>(k5r*M77-k6r*(N76+$C77*H76))/(1+$C77*k6r)</f>
        <v>8.5811087850542176</v>
      </c>
      <c r="I77" s="2">
        <f t="shared" si="2"/>
        <v>17.053444604996088</v>
      </c>
      <c r="J77" s="2">
        <f t="shared" si="8"/>
        <v>0.30053640000000004</v>
      </c>
      <c r="K77" s="10">
        <f t="shared" si="9"/>
        <v>16.671843220796241</v>
      </c>
      <c r="L77" s="2">
        <f t="shared" si="5"/>
        <v>203.57642055467326</v>
      </c>
      <c r="M77" s="2">
        <f t="shared" si="6"/>
        <v>122.56203372997481</v>
      </c>
      <c r="N77" s="2">
        <f t="shared" si="7"/>
        <v>122.38539133437678</v>
      </c>
    </row>
    <row r="78" spans="1:14" s="2" customFormat="1" x14ac:dyDescent="0.2">
      <c r="A78" s="1">
        <v>27</v>
      </c>
      <c r="B78" s="1">
        <v>7.3586099999999997</v>
      </c>
      <c r="C78" s="2">
        <f t="shared" si="3"/>
        <v>0.5</v>
      </c>
      <c r="D78" s="2">
        <f t="shared" si="4"/>
        <v>355.43425234450012</v>
      </c>
      <c r="F78" s="2">
        <f>(K1r*(1+$C78*(k4r+k5r-k5r*k6r*$C78/(1+$C78*k6r)))*D78+(k3r*k4r*$C78-(k2r+k3r)*(1+$C78*(k4r+k5r-k5r*k6r*$C78/(1+$C78*k6r))))*(L77+$C78*F77)+k4r*(M77+$C78*G77)+(k4r*k6r*$C78/(1+$C78*k6r))*(N77+$C78*H77))/((1+$C78*(k4r+k5r-k5r*k6r*$C78/(1+$C78*k6r)))*(1+$C78*(k2r+k3r))-k3r*k4r*$C78^2)</f>
        <v>4.8960456473661438</v>
      </c>
      <c r="G78" s="2">
        <f>(k3r*L78-(k4r+k5r-k5r*k6r*$C78/(1+$C78*k6r))*(M77+$C78*G77)+(k6r/(1+$C78*k6r))*(N77+$C78*H77))/(1+$C78*(k4r+k5r-k5r*k6r*$C78/(1+$C78*k6r)))</f>
        <v>3.3926442449405387</v>
      </c>
      <c r="H78" s="2">
        <f>(k5r*M78-k6r*(N77+$C78*H77))/(1+$C78*k6r)</f>
        <v>8.7687454393043609</v>
      </c>
      <c r="I78" s="2">
        <f t="shared" si="2"/>
        <v>17.057435331611043</v>
      </c>
      <c r="J78" s="2">
        <f t="shared" ref="J78:J109" si="10">Vb*B78</f>
        <v>0.29434440000000001</v>
      </c>
      <c r="K78" s="10">
        <f t="shared" ref="K78:K109" si="11">J78+(1-Vb)*(I78)</f>
        <v>16.669482318346599</v>
      </c>
      <c r="L78" s="2">
        <f t="shared" si="5"/>
        <v>208.52710934364836</v>
      </c>
      <c r="M78" s="2">
        <f t="shared" si="6"/>
        <v>125.991857797124</v>
      </c>
      <c r="N78" s="2">
        <f t="shared" si="7"/>
        <v>131.06031844655607</v>
      </c>
    </row>
    <row r="79" spans="1:14" s="2" customFormat="1" x14ac:dyDescent="0.2">
      <c r="A79" s="1">
        <v>28</v>
      </c>
      <c r="B79" s="1">
        <v>7.2125599999999999</v>
      </c>
      <c r="C79" s="2">
        <f t="shared" si="3"/>
        <v>0.5</v>
      </c>
      <c r="D79" s="2">
        <f t="shared" si="4"/>
        <v>362.71983734450015</v>
      </c>
      <c r="F79" s="2">
        <f>(K1r*(1+$C79*(k4r+k5r-k5r*k6r*$C79/(1+$C79*k6r)))*D79+(k3r*k4r*$C79-(k2r+k3r)*(1+$C79*(k4r+k5r-k5r*k6r*$C79/(1+$C79*k6r))))*(L78+$C79*F78)+k4r*(M78+$C79*G78)+(k4r*k6r*$C79/(1+$C79*k6r))*(N78+$C79*H78))/((1+$C79*(k4r+k5r-k5r*k6r*$C79/(1+$C79*k6r)))*(1+$C79*(k2r+k3r))-k3r*k4r*$C79^2)</f>
        <v>4.7932182599717468</v>
      </c>
      <c r="G79" s="2">
        <f>(k3r*L79-(k4r+k5r-k5r*k6r*$C79/(1+$C79*k6r))*(M78+$C79*G78)+(k6r/(1+$C79*k6r))*(N78+$C79*H78))/(1+$C79*(k4r+k5r-k5r*k6r*$C79/(1+$C79*k6r)))</f>
        <v>3.3228926095977602</v>
      </c>
      <c r="H79" s="2">
        <f>(k5r*M79-k6r*(N78+$C79*H78))/(1+$C79*k6r)</f>
        <v>8.9487792898401697</v>
      </c>
      <c r="I79" s="2">
        <f t="shared" ref="I79:I142" si="12">F79+G79+H79</f>
        <v>17.064890159409678</v>
      </c>
      <c r="J79" s="2">
        <f t="shared" si="10"/>
        <v>0.28850239999999999</v>
      </c>
      <c r="K79" s="10">
        <f t="shared" si="11"/>
        <v>16.670796953033289</v>
      </c>
      <c r="L79" s="2">
        <f t="shared" si="5"/>
        <v>213.3717412973173</v>
      </c>
      <c r="M79" s="2">
        <f t="shared" si="6"/>
        <v>129.34962622439315</v>
      </c>
      <c r="N79" s="2">
        <f t="shared" si="7"/>
        <v>139.91908081112834</v>
      </c>
    </row>
    <row r="80" spans="1:14" s="2" customFormat="1" x14ac:dyDescent="0.2">
      <c r="A80" s="1">
        <v>29</v>
      </c>
      <c r="B80" s="1">
        <v>7.0746599999999997</v>
      </c>
      <c r="C80" s="2">
        <f t="shared" ref="C80:C143" si="13">(A80-A79)/2</f>
        <v>0.5</v>
      </c>
      <c r="D80" s="2">
        <f t="shared" ref="D80:D143" si="14">D79+0.5*(B80+B79)*(A80-A79)</f>
        <v>369.86344734450017</v>
      </c>
      <c r="F80" s="2">
        <f>(K1r*(1+$C80*(k4r+k5r-k5r*k6r*$C80/(1+$C80*k6r)))*D80+(k3r*k4r*$C80-(k2r+k3r)*(1+$C80*(k4r+k5r-k5r*k6r*$C80/(1+$C80*k6r))))*(L79+$C80*F79)+k4r*(M79+$C80*G79)+(k4r*k6r*$C80/(1+$C80*k6r))*(N79+$C80*H79))/((1+$C80*(k4r+k5r-k5r*k6r*$C80/(1+$C80*k6r)))*(1+$C80*(k2r+k3r))-k3r*k4r*$C80^2)</f>
        <v>4.6963967328444571</v>
      </c>
      <c r="G80" s="2">
        <f>(k3r*L80-(k4r+k5r-k5r*k6r*$C80/(1+$C80*k6r))*(M79+$C80*G79)+(k6r/(1+$C80*k6r))*(N79+$C80*H79))/(1+$C80*(k4r+k5r-k5r*k6r*$C80/(1+$C80*k6r)))</f>
        <v>3.2574134886020296</v>
      </c>
      <c r="H80" s="2">
        <f>(k5r*M80-k6r*(N79+$C80*H79))/(1+$C80*k6r)</f>
        <v>9.1216394401183667</v>
      </c>
      <c r="I80" s="2">
        <f t="shared" si="12"/>
        <v>17.075449661564853</v>
      </c>
      <c r="J80" s="2">
        <f t="shared" si="10"/>
        <v>0.28298639999999997</v>
      </c>
      <c r="K80" s="10">
        <f t="shared" si="11"/>
        <v>16.675418075102257</v>
      </c>
      <c r="L80" s="2">
        <f t="shared" ref="L80:L143" si="15">L79+0.5*(F80+F79)*(A80-A79)</f>
        <v>218.1165487937254</v>
      </c>
      <c r="M80" s="2">
        <f t="shared" ref="M80:M143" si="16">M79+0.5*(G80+G79)*(A80-A79)</f>
        <v>132.63977927349305</v>
      </c>
      <c r="N80" s="2">
        <f t="shared" ref="N80:N143" si="17">N79+0.5*(H80+H79)*(A80-A79)</f>
        <v>148.95429017610761</v>
      </c>
    </row>
    <row r="81" spans="1:14" s="2" customFormat="1" x14ac:dyDescent="0.2">
      <c r="A81" s="1">
        <v>30</v>
      </c>
      <c r="B81" s="1">
        <v>6.9443599999999996</v>
      </c>
      <c r="C81" s="2">
        <f t="shared" si="13"/>
        <v>0.5</v>
      </c>
      <c r="D81" s="2">
        <f t="shared" si="14"/>
        <v>376.87295734450015</v>
      </c>
      <c r="F81" s="2">
        <f>(K1r*(1+$C81*(k4r+k5r-k5r*k6r*$C81/(1+$C81*k6r)))*D81+(k3r*k4r*$C81-(k2r+k3r)*(1+$C81*(k4r+k5r-k5r*k6r*$C81/(1+$C81*k6r))))*(L80+$C81*F80)+k4r*(M80+$C81*G80)+(k4r*k6r*$C81/(1+$C81*k6r))*(N80+$C81*H80))/((1+$C81*(k4r+k5r-k5r*k6r*$C81/(1+$C81*k6r)))*(1+$C81*(k2r+k3r))-k3r*k4r*$C81^2)</f>
        <v>4.6051618743135858</v>
      </c>
      <c r="G81" s="2">
        <f>(k3r*L81-(k4r+k5r-k5r*k6r*$C81/(1+$C81*k6r))*(M80+$C81*G80)+(k6r/(1+$C81*k6r))*(N80+$C81*H80))/(1+$C81*(k4r+k5r-k5r*k6r*$C81/(1+$C81*k6r)))</f>
        <v>3.1958990848492825</v>
      </c>
      <c r="H81" s="2">
        <f>(k5r*M81-k6r*(N80+$C81*H80))/(1+$C81*k6r)</f>
        <v>9.2877251202545548</v>
      </c>
      <c r="I81" s="2">
        <f t="shared" si="12"/>
        <v>17.088786079417424</v>
      </c>
      <c r="J81" s="2">
        <f t="shared" si="10"/>
        <v>0.27777439999999998</v>
      </c>
      <c r="K81" s="10">
        <f t="shared" si="11"/>
        <v>16.683009036240726</v>
      </c>
      <c r="L81" s="2">
        <f t="shared" si="15"/>
        <v>222.76732809730441</v>
      </c>
      <c r="M81" s="2">
        <f t="shared" si="16"/>
        <v>135.86643556021869</v>
      </c>
      <c r="N81" s="2">
        <f t="shared" si="17"/>
        <v>158.15897245629407</v>
      </c>
    </row>
    <row r="82" spans="1:14" s="2" customFormat="1" x14ac:dyDescent="0.2">
      <c r="A82" s="1">
        <v>31</v>
      </c>
      <c r="B82" s="1">
        <v>6.8211500000000003</v>
      </c>
      <c r="C82" s="2">
        <f t="shared" si="13"/>
        <v>0.5</v>
      </c>
      <c r="D82" s="2">
        <f t="shared" si="14"/>
        <v>383.75571234450013</v>
      </c>
      <c r="F82" s="2">
        <f>(K1r*(1+$C82*(k4r+k5r-k5r*k6r*$C82/(1+$C82*k6r)))*D82+(k3r*k4r*$C82-(k2r+k3r)*(1+$C82*(k4r+k5r-k5r*k6r*$C82/(1+$C82*k6r))))*(L81+$C82*F81)+k4r*(M81+$C82*G81)+(k4r*k6r*$C82/(1+$C82*k6r))*(N81+$C82*H81))/((1+$C82*(k4r+k5r-k5r*k6r*$C82/(1+$C82*k6r)))*(1+$C82*(k2r+k3r))-k3r*k4r*$C82^2)</f>
        <v>4.5191269805676928</v>
      </c>
      <c r="G82" s="2">
        <f>(k3r*L82-(k4r+k5r-k5r*k6r*$C82/(1+$C82*k6r))*(M81+$C82*G81)+(k6r/(1+$C82*k6r))*(N81+$C82*H81))/(1+$C82*(k4r+k5r-k5r*k6r*$C82/(1+$C82*k6r)))</f>
        <v>3.1380663699042981</v>
      </c>
      <c r="H82" s="2">
        <f>(k5r*M82-k6r*(N81+$C82*H81))/(1+$C82*k6r)</f>
        <v>9.4474080724810214</v>
      </c>
      <c r="I82" s="2">
        <f t="shared" si="12"/>
        <v>17.10460142295301</v>
      </c>
      <c r="J82" s="2">
        <f t="shared" si="10"/>
        <v>0.27284600000000003</v>
      </c>
      <c r="K82" s="10">
        <f t="shared" si="11"/>
        <v>16.693263366034891</v>
      </c>
      <c r="L82" s="2">
        <f t="shared" si="15"/>
        <v>227.32947252474506</v>
      </c>
      <c r="M82" s="2">
        <f t="shared" si="16"/>
        <v>139.03341828759548</v>
      </c>
      <c r="N82" s="2">
        <f t="shared" si="17"/>
        <v>167.52653905266186</v>
      </c>
    </row>
    <row r="83" spans="1:14" s="2" customFormat="1" x14ac:dyDescent="0.2">
      <c r="A83" s="1">
        <v>32</v>
      </c>
      <c r="B83" s="1">
        <v>6.7045500000000002</v>
      </c>
      <c r="C83" s="2">
        <f t="shared" si="13"/>
        <v>0.5</v>
      </c>
      <c r="D83" s="2">
        <f t="shared" si="14"/>
        <v>390.51856234450014</v>
      </c>
      <c r="F83" s="2">
        <f>(K1r*(1+$C83*(k4r+k5r-k5r*k6r*$C83/(1+$C83*k6r)))*D83+(k3r*k4r*$C83-(k2r+k3r)*(1+$C83*(k4r+k5r-k5r*k6r*$C83/(1+$C83*k6r))))*(L82+$C83*F82)+k4r*(M82+$C83*G82)+(k4r*k6r*$C83/(1+$C83*k6r))*(N82+$C83*H82))/((1+$C83*(k4r+k5r-k5r*k6r*$C83/(1+$C83*k6r)))*(1+$C83*(k2r+k3r))-k3r*k4r*$C83^2)</f>
        <v>4.4379338240374109</v>
      </c>
      <c r="G83" s="2">
        <f>(k3r*L83-(k4r+k5r-k5r*k6r*$C83/(1+$C83*k6r))*(M82+$C83*G82)+(k6r/(1+$C83*k6r))*(N82+$C83*H82))/(1+$C83*(k4r+k5r-k5r*k6r*$C83/(1+$C83*k6r)))</f>
        <v>3.0836546578056963</v>
      </c>
      <c r="H83" s="2">
        <f>(k5r*M83-k6r*(N82+$C83*H82))/(1+$C83*k6r)</f>
        <v>9.6010346997283715</v>
      </c>
      <c r="I83" s="2">
        <f t="shared" si="12"/>
        <v>17.122623181571477</v>
      </c>
      <c r="J83" s="2">
        <f t="shared" si="10"/>
        <v>0.26818200000000003</v>
      </c>
      <c r="K83" s="10">
        <f t="shared" si="11"/>
        <v>16.705900254308617</v>
      </c>
      <c r="L83" s="2">
        <f t="shared" si="15"/>
        <v>231.8080029270476</v>
      </c>
      <c r="M83" s="2">
        <f t="shared" si="16"/>
        <v>142.14427880145047</v>
      </c>
      <c r="N83" s="2">
        <f t="shared" si="17"/>
        <v>177.05076043876656</v>
      </c>
    </row>
    <row r="84" spans="1:14" s="2" customFormat="1" x14ac:dyDescent="0.2">
      <c r="A84" s="1">
        <v>33</v>
      </c>
      <c r="B84" s="1">
        <v>6.5941000000000001</v>
      </c>
      <c r="C84" s="2">
        <f t="shared" si="13"/>
        <v>0.5</v>
      </c>
      <c r="D84" s="2">
        <f t="shared" si="14"/>
        <v>397.16788734450012</v>
      </c>
      <c r="F84" s="2">
        <f>(K1r*(1+$C84*(k4r+k5r-k5r*k6r*$C84/(1+$C84*k6r)))*D84+(k3r*k4r*$C84-(k2r+k3r)*(1+$C84*(k4r+k5r-k5r*k6r*$C84/(1+$C84*k6r))))*(L83+$C84*F83)+k4r*(M83+$C84*G83)+(k4r*k6r*$C84/(1+$C84*k6r))*(N83+$C84*H83))/((1+$C84*(k4r+k5r-k5r*k6r*$C84/(1+$C84*k6r)))*(1+$C84*(k2r+k3r))-k3r*k4r*$C84^2)</f>
        <v>4.361247685820774</v>
      </c>
      <c r="G84" s="2">
        <f>(k3r*L84-(k4r+k5r-k5r*k6r*$C84/(1+$C84*k6r))*(M83+$C84*G83)+(k6r/(1+$C84*k6r))*(N83+$C84*H83))/(1+$C84*(k4r+k5r-k5r*k6r*$C84/(1+$C84*k6r)))</f>
        <v>3.0324230482921068</v>
      </c>
      <c r="H84" s="2">
        <f>(k5r*M84-k6r*(N83+$C84*H83))/(1+$C84*k6r)</f>
        <v>9.7489279945011376</v>
      </c>
      <c r="I84" s="2">
        <f t="shared" si="12"/>
        <v>17.142598728614018</v>
      </c>
      <c r="J84" s="2">
        <f t="shared" si="10"/>
        <v>0.263764</v>
      </c>
      <c r="K84" s="10">
        <f t="shared" si="11"/>
        <v>16.720658779469456</v>
      </c>
      <c r="L84" s="2">
        <f t="shared" si="15"/>
        <v>236.20759368197668</v>
      </c>
      <c r="M84" s="2">
        <f t="shared" si="16"/>
        <v>145.20231765449938</v>
      </c>
      <c r="N84" s="2">
        <f t="shared" si="17"/>
        <v>186.72574178588133</v>
      </c>
    </row>
    <row r="85" spans="1:14" s="2" customFormat="1" x14ac:dyDescent="0.2">
      <c r="A85" s="1">
        <v>34</v>
      </c>
      <c r="B85" s="1">
        <v>6.4893999999999998</v>
      </c>
      <c r="C85" s="2">
        <f t="shared" si="13"/>
        <v>0.5</v>
      </c>
      <c r="D85" s="2">
        <f t="shared" si="14"/>
        <v>403.70963734450009</v>
      </c>
      <c r="F85" s="2">
        <f>(K1r*(1+$C85*(k4r+k5r-k5r*k6r*$C85/(1+$C85*k6r)))*D85+(k3r*k4r*$C85-(k2r+k3r)*(1+$C85*(k4r+k5r-k5r*k6r*$C85/(1+$C85*k6r))))*(L84+$C85*F84)+k4r*(M84+$C85*G84)+(k4r*k6r*$C85/(1+$C85*k6r))*(N84+$C85*H84))/((1+$C85*(k4r+k5r-k5r*k6r*$C85/(1+$C85*k6r)))*(1+$C85*(k2r+k3r))-k3r*k4r*$C85^2)</f>
        <v>4.2887589869257488</v>
      </c>
      <c r="G85" s="2">
        <f>(k3r*L85-(k4r+k5r-k5r*k6r*$C85/(1+$C85*k6r))*(M84+$C85*G84)+(k6r/(1+$C85*k6r))*(N84+$C85*H84))/(1+$C85*(k4r+k5r-k5r*k6r*$C85/(1+$C85*k6r)))</f>
        <v>2.9841484709122894</v>
      </c>
      <c r="H85" s="2">
        <f>(k5r*M85-k6r*(N84+$C85*H84))/(1+$C85*k6r)</f>
        <v>9.8913892689520466</v>
      </c>
      <c r="I85" s="2">
        <f t="shared" si="12"/>
        <v>17.164296726790084</v>
      </c>
      <c r="J85" s="2">
        <f t="shared" si="10"/>
        <v>0.25957599999999997</v>
      </c>
      <c r="K85" s="10">
        <f t="shared" si="11"/>
        <v>16.737300857718481</v>
      </c>
      <c r="L85" s="2">
        <f t="shared" si="15"/>
        <v>240.53259701834995</v>
      </c>
      <c r="M85" s="2">
        <f t="shared" si="16"/>
        <v>148.21060341410157</v>
      </c>
      <c r="N85" s="2">
        <f t="shared" si="17"/>
        <v>196.54590041760792</v>
      </c>
    </row>
    <row r="86" spans="1:14" s="2" customFormat="1" x14ac:dyDescent="0.2">
      <c r="A86" s="1">
        <v>35</v>
      </c>
      <c r="B86" s="1">
        <v>6.3900499999999996</v>
      </c>
      <c r="C86" s="2">
        <f t="shared" si="13"/>
        <v>0.5</v>
      </c>
      <c r="D86" s="2">
        <f t="shared" si="14"/>
        <v>410.1493623445001</v>
      </c>
      <c r="F86" s="2">
        <f>(K1r*(1+$C86*(k4r+k5r-k5r*k6r*$C86/(1+$C86*k6r)))*D86+(k3r*k4r*$C86-(k2r+k3r)*(1+$C86*(k4r+k5r-k5r*k6r*$C86/(1+$C86*k6r))))*(L85+$C86*F85)+k4r*(M85+$C86*G85)+(k4r*k6r*$C86/(1+$C86*k6r))*(N85+$C86*H85))/((1+$C86*(k4r+k5r-k5r*k6r*$C86/(1+$C86*k6r)))*(1+$C86*(k2r+k3r))-k3r*k4r*$C86^2)</f>
        <v>4.2201806991307045</v>
      </c>
      <c r="G86" s="2">
        <f>(k3r*L86-(k4r+k5r-k5r*k6r*$C86/(1+$C86*k6r))*(M85+$C86*G85)+(k6r/(1+$C86*k6r))*(N85+$C86*H85))/(1+$C86*(k4r+k5r-k5r*k6r*$C86/(1+$C86*k6r)))</f>
        <v>2.9386243837395867</v>
      </c>
      <c r="H86" s="2">
        <f>(k5r*M86-k6r*(N85+$C86*H85))/(1+$C86*k6r)</f>
        <v>10.02869973810285</v>
      </c>
      <c r="I86" s="2">
        <f t="shared" si="12"/>
        <v>17.187504820973139</v>
      </c>
      <c r="J86" s="2">
        <f t="shared" si="10"/>
        <v>0.255602</v>
      </c>
      <c r="K86" s="10">
        <f t="shared" si="11"/>
        <v>16.755606628134213</v>
      </c>
      <c r="L86" s="2">
        <f t="shared" si="15"/>
        <v>244.78706686137818</v>
      </c>
      <c r="M86" s="2">
        <f t="shared" si="16"/>
        <v>151.17198984142752</v>
      </c>
      <c r="N86" s="2">
        <f t="shared" si="17"/>
        <v>206.50594492113538</v>
      </c>
    </row>
    <row r="87" spans="1:14" s="2" customFormat="1" x14ac:dyDescent="0.2">
      <c r="A87" s="1">
        <v>36</v>
      </c>
      <c r="B87" s="1">
        <v>6.2956799999999999</v>
      </c>
      <c r="C87" s="2">
        <f t="shared" si="13"/>
        <v>0.5</v>
      </c>
      <c r="D87" s="2">
        <f t="shared" si="14"/>
        <v>416.49222734450012</v>
      </c>
      <c r="F87" s="2">
        <f>(K1r*(1+$C87*(k4r+k5r-k5r*k6r*$C87/(1+$C87*k6r)))*D87+(k3r*k4r*$C87-(k2r+k3r)*(1+$C87*(k4r+k5r-k5r*k6r*$C87/(1+$C87*k6r))))*(L86+$C87*F86)+k4r*(M86+$C87*G86)+(k4r*k6r*$C87/(1+$C87*k6r))*(N86+$C87*H86))/((1+$C87*(k4r+k5r-k5r*k6r*$C87/(1+$C87*k6r)))*(1+$C87*(k2r+k3r))-k3r*k4r*$C87^2)</f>
        <v>4.1552428014593383</v>
      </c>
      <c r="G87" s="2">
        <f>(k3r*L87-(k4r+k5r-k5r*k6r*$C87/(1+$C87*k6r))*(M86+$C87*G86)+(k6r/(1+$C87*k6r))*(N86+$C87*H86))/(1+$C87*(k4r+k5r-k5r*k6r*$C87/(1+$C87*k6r)))</f>
        <v>2.8956590042311565</v>
      </c>
      <c r="H87" s="2">
        <f>(k5r*M87-k6r*(N86+$C87*H86))/(1+$C87*k6r)</f>
        <v>10.161121965105636</v>
      </c>
      <c r="I87" s="2">
        <f t="shared" si="12"/>
        <v>17.212023770796129</v>
      </c>
      <c r="J87" s="2">
        <f t="shared" si="10"/>
        <v>0.25182720000000003</v>
      </c>
      <c r="K87" s="10">
        <f t="shared" si="11"/>
        <v>16.775370019964285</v>
      </c>
      <c r="L87" s="2">
        <f t="shared" si="15"/>
        <v>248.9747786116732</v>
      </c>
      <c r="M87" s="2">
        <f t="shared" si="16"/>
        <v>154.08913153541289</v>
      </c>
      <c r="N87" s="2">
        <f t="shared" si="17"/>
        <v>216.60085577273964</v>
      </c>
    </row>
    <row r="88" spans="1:14" s="2" customFormat="1" x14ac:dyDescent="0.2">
      <c r="A88" s="1">
        <v>37</v>
      </c>
      <c r="B88" s="1">
        <v>6.2059699999999998</v>
      </c>
      <c r="C88" s="2">
        <f t="shared" si="13"/>
        <v>0.5</v>
      </c>
      <c r="D88" s="2">
        <f t="shared" si="14"/>
        <v>422.74305234450014</v>
      </c>
      <c r="F88" s="2">
        <f>(K1r*(1+$C88*(k4r+k5r-k5r*k6r*$C88/(1+$C88*k6r)))*D88+(k3r*k4r*$C88-(k2r+k3r)*(1+$C88*(k4r+k5r-k5r*k6r*$C88/(1+$C88*k6r))))*(L87+$C88*F87)+k4r*(M87+$C88*G87)+(k4r*k6r*$C88/(1+$C88*k6r))*(N87+$C88*H87))/((1+$C88*(k4r+k5r-k5r*k6r*$C88/(1+$C88*k6r)))*(1+$C88*(k2r+k3r))-k3r*k4r*$C88^2)</f>
        <v>4.0936966625961713</v>
      </c>
      <c r="G88" s="2">
        <f>(k3r*L88-(k4r+k5r-k5r*k6r*$C88/(1+$C88*k6r))*(M87+$C88*G87)+(k6r/(1+$C88*k6r))*(N87+$C88*H87))/(1+$C88*(k4r+k5r-k5r*k6r*$C88/(1+$C88*k6r)))</f>
        <v>2.8550740955778751</v>
      </c>
      <c r="H88" s="2">
        <f>(k5r*M88-k6r*(N87+$C88*H87))/(1+$C88*k6r)</f>
        <v>10.288901173405444</v>
      </c>
      <c r="I88" s="2">
        <f t="shared" si="12"/>
        <v>17.237671931579492</v>
      </c>
      <c r="J88" s="2">
        <f t="shared" si="10"/>
        <v>0.24823880000000001</v>
      </c>
      <c r="K88" s="10">
        <f t="shared" si="11"/>
        <v>16.79640385431631</v>
      </c>
      <c r="L88" s="2">
        <f t="shared" si="15"/>
        <v>253.09924834370096</v>
      </c>
      <c r="M88" s="2">
        <f t="shared" si="16"/>
        <v>156.96449808531742</v>
      </c>
      <c r="N88" s="2">
        <f t="shared" si="17"/>
        <v>226.82586734199518</v>
      </c>
    </row>
    <row r="89" spans="1:14" s="2" customFormat="1" x14ac:dyDescent="0.2">
      <c r="A89" s="1">
        <v>38</v>
      </c>
      <c r="B89" s="1">
        <v>6.12059</v>
      </c>
      <c r="C89" s="2">
        <f t="shared" si="13"/>
        <v>0.5</v>
      </c>
      <c r="D89" s="2">
        <f t="shared" si="14"/>
        <v>428.90633234450013</v>
      </c>
      <c r="F89" s="2">
        <f>(K1r*(1+$C89*(k4r+k5r-k5r*k6r*$C89/(1+$C89*k6r)))*D89+(k3r*k4r*$C89-(k2r+k3r)*(1+$C89*(k4r+k5r-k5r*k6r*$C89/(1+$C89*k6r))))*(L88+$C89*F88)+k4r*(M88+$C89*G88)+(k4r*k6r*$C89/(1+$C89*k6r))*(N88+$C89*H88))/((1+$C89*(k4r+k5r-k5r*k6r*$C89/(1+$C89*k6r)))*(1+$C89*(k2r+k3r))-k3r*k4r*$C89^2)</f>
        <v>4.0353109217435774</v>
      </c>
      <c r="G89" s="2">
        <f>(k3r*L89-(k4r+k5r-k5r*k6r*$C89/(1+$C89*k6r))*(M88+$C89*G88)+(k6r/(1+$C89*k6r))*(N88+$C89*H88))/(1+$C89*(k4r+k5r-k5r*k6r*$C89/(1+$C89*k6r)))</f>
        <v>2.8167042649235627</v>
      </c>
      <c r="H89" s="2">
        <f>(k5r*M89-k6r*(N88+$C89*H88))/(1+$C89*k6r)</f>
        <v>10.412266469610421</v>
      </c>
      <c r="I89" s="2">
        <f t="shared" si="12"/>
        <v>17.264281656277561</v>
      </c>
      <c r="J89" s="2">
        <f t="shared" si="10"/>
        <v>0.2448236</v>
      </c>
      <c r="K89" s="10">
        <f t="shared" si="11"/>
        <v>16.818533990026459</v>
      </c>
      <c r="L89" s="2">
        <f t="shared" si="15"/>
        <v>257.16375213587082</v>
      </c>
      <c r="M89" s="2">
        <f t="shared" si="16"/>
        <v>159.80038726556813</v>
      </c>
      <c r="N89" s="2">
        <f t="shared" si="17"/>
        <v>237.17645116350312</v>
      </c>
    </row>
    <row r="90" spans="1:14" s="2" customFormat="1" x14ac:dyDescent="0.2">
      <c r="A90" s="1">
        <v>39</v>
      </c>
      <c r="B90" s="1">
        <v>6.03925</v>
      </c>
      <c r="C90" s="2">
        <f t="shared" si="13"/>
        <v>0.5</v>
      </c>
      <c r="D90" s="2">
        <f t="shared" si="14"/>
        <v>434.98625234450014</v>
      </c>
      <c r="F90" s="2">
        <f>(K1r*(1+$C90*(k4r+k5r-k5r*k6r*$C90/(1+$C90*k6r)))*D90+(k3r*k4r*$C90-(k2r+k3r)*(1+$C90*(k4r+k5r-k5r*k6r*$C90/(1+$C90*k6r))))*(L89+$C90*F89)+k4r*(M89+$C90*G89)+(k4r*k6r*$C90/(1+$C90*k6r))*(N89+$C90*H89))/((1+$C90*(k4r+k5r-k5r*k6r*$C90/(1+$C90*k6r)))*(1+$C90*(k2r+k3r))-k3r*k4r*$C90^2)</f>
        <v>3.9798682696236796</v>
      </c>
      <c r="G90" s="2">
        <f>(k3r*L90-(k4r+k5r-k5r*k6r*$C90/(1+$C90*k6r))*(M89+$C90*G89)+(k6r/(1+$C90*k6r))*(N89+$C90*H89))/(1+$C90*(k4r+k5r-k5r*k6r*$C90/(1+$C90*k6r)))</f>
        <v>2.7803956550532312</v>
      </c>
      <c r="H90" s="2">
        <f>(k5r*M90-k6r*(N89+$C90*H89))/(1+$C90*k6r)</f>
        <v>10.531431974190488</v>
      </c>
      <c r="I90" s="2">
        <f t="shared" si="12"/>
        <v>17.291695898867399</v>
      </c>
      <c r="J90" s="2">
        <f t="shared" si="10"/>
        <v>0.24157000000000001</v>
      </c>
      <c r="K90" s="10">
        <f t="shared" si="11"/>
        <v>16.841598062912702</v>
      </c>
      <c r="L90" s="2">
        <f t="shared" si="15"/>
        <v>261.17134173155443</v>
      </c>
      <c r="M90" s="2">
        <f t="shared" si="16"/>
        <v>162.59893722555654</v>
      </c>
      <c r="N90" s="2">
        <f t="shared" si="17"/>
        <v>247.64830038540356</v>
      </c>
    </row>
    <row r="91" spans="1:14" s="2" customFormat="1" x14ac:dyDescent="0.2">
      <c r="A91" s="1">
        <v>40</v>
      </c>
      <c r="B91" s="1">
        <v>5.9616800000000003</v>
      </c>
      <c r="C91" s="2">
        <f t="shared" si="13"/>
        <v>0.5</v>
      </c>
      <c r="D91" s="2">
        <f t="shared" si="14"/>
        <v>440.98671734450016</v>
      </c>
      <c r="F91" s="2">
        <f>(K1r*(1+$C91*(k4r+k5r-k5r*k6r*$C91/(1+$C91*k6r)))*D91+(k3r*k4r*$C91-(k2r+k3r)*(1+$C91*(k4r+k5r-k5r*k6r*$C91/(1+$C91*k6r))))*(L90+$C91*F90)+k4r*(M90+$C91*G90)+(k4r*k6r*$C91/(1+$C91*k6r))*(N90+$C91*H90))/((1+$C91*(k4r+k5r-k5r*k6r*$C91/(1+$C91*k6r)))*(1+$C91*(k2r+k3r))-k3r*k4r*$C91^2)</f>
        <v>3.9271680655101409</v>
      </c>
      <c r="G91" s="2">
        <f>(k3r*L91-(k4r+k5r-k5r*k6r*$C91/(1+$C91*k6r))*(M90+$C91*G90)+(k6r/(1+$C91*k6r))*(N90+$C91*H90))/(1+$C91*(k4r+k5r-k5r*k6r*$C91/(1+$C91*k6r)))</f>
        <v>2.7460050784301693</v>
      </c>
      <c r="H91" s="2">
        <f>(k5r*M91-k6r*(N90+$C91*H90))/(1+$C91*k6r)</f>
        <v>10.64659785438694</v>
      </c>
      <c r="I91" s="2">
        <f t="shared" si="12"/>
        <v>17.31977099832725</v>
      </c>
      <c r="J91" s="2">
        <f t="shared" si="10"/>
        <v>0.23846720000000002</v>
      </c>
      <c r="K91" s="10">
        <f t="shared" si="11"/>
        <v>16.86544735839416</v>
      </c>
      <c r="L91" s="2">
        <f t="shared" si="15"/>
        <v>265.12485989912136</v>
      </c>
      <c r="M91" s="2">
        <f t="shared" si="16"/>
        <v>165.36213759229824</v>
      </c>
      <c r="N91" s="2">
        <f t="shared" si="17"/>
        <v>258.23731529969228</v>
      </c>
    </row>
    <row r="92" spans="1:14" s="2" customFormat="1" x14ac:dyDescent="0.2">
      <c r="A92" s="1">
        <v>41</v>
      </c>
      <c r="B92" s="1">
        <v>5.8876200000000001</v>
      </c>
      <c r="C92" s="2">
        <f t="shared" si="13"/>
        <v>0.5</v>
      </c>
      <c r="D92" s="2">
        <f t="shared" si="14"/>
        <v>446.91136734450015</v>
      </c>
      <c r="F92" s="2">
        <f>(K1r*(1+$C92*(k4r+k5r-k5r*k6r*$C92/(1+$C92*k6r)))*D92+(k3r*k4r*$C92-(k2r+k3r)*(1+$C92*(k4r+k5r-k5r*k6r*$C92/(1+$C92*k6r))))*(L91+$C92*F91)+k4r*(M91+$C92*G91)+(k4r*k6r*$C92/(1+$C92*k6r))*(N91+$C92*H91))/((1+$C92*(k4r+k5r-k5r*k6r*$C92/(1+$C92*k6r)))*(1+$C92*(k2r+k3r))-k3r*k4r*$C92^2)</f>
        <v>3.8770229882113654</v>
      </c>
      <c r="G92" s="2">
        <f>(k3r*L92-(k4r+k5r-k5r*k6r*$C92/(1+$C92*k6r))*(M91+$C92*G91)+(k6r/(1+$C92*k6r))*(N91+$C92*H91))/(1+$C92*(k4r+k5r-k5r*k6r*$C92/(1+$C92*k6r)))</f>
        <v>2.7133994059494531</v>
      </c>
      <c r="H92" s="2">
        <f>(k5r*M92-k6r*(N91+$C92*H91))/(1+$C92*k6r)</f>
        <v>10.757951288049938</v>
      </c>
      <c r="I92" s="2">
        <f t="shared" si="12"/>
        <v>17.348373682210756</v>
      </c>
      <c r="J92" s="2">
        <f t="shared" si="10"/>
        <v>0.23550480000000001</v>
      </c>
      <c r="K92" s="10">
        <f t="shared" si="11"/>
        <v>16.889943534922327</v>
      </c>
      <c r="L92" s="2">
        <f t="shared" si="15"/>
        <v>269.02695542598212</v>
      </c>
      <c r="M92" s="2">
        <f t="shared" si="16"/>
        <v>168.09183983448804</v>
      </c>
      <c r="N92" s="2">
        <f t="shared" si="17"/>
        <v>268.93958987091071</v>
      </c>
    </row>
    <row r="93" spans="1:14" s="2" customFormat="1" x14ac:dyDescent="0.2">
      <c r="A93" s="1">
        <v>42</v>
      </c>
      <c r="B93" s="1">
        <v>5.8168300000000004</v>
      </c>
      <c r="C93" s="2">
        <f t="shared" si="13"/>
        <v>0.5</v>
      </c>
      <c r="D93" s="2">
        <f t="shared" si="14"/>
        <v>452.76359234450013</v>
      </c>
      <c r="F93" s="2">
        <f>(K1r*(1+$C93*(k4r+k5r-k5r*k6r*$C93/(1+$C93*k6r)))*D93+(k3r*k4r*$C93-(k2r+k3r)*(1+$C93*(k4r+k5r-k5r*k6r*$C93/(1+$C93*k6r))))*(L92+$C93*F92)+k4r*(M92+$C93*G92)+(k4r*k6r*$C93/(1+$C93*k6r))*(N92+$C93*H92))/((1+$C93*(k4r+k5r-k5r*k6r*$C93/(1+$C93*k6r)))*(1+$C93*(k2r+k3r))-k3r*k4r*$C93^2)</f>
        <v>3.8292575501301025</v>
      </c>
      <c r="G93" s="2">
        <f>(k3r*L93-(k4r+k5r-k5r*k6r*$C93/(1+$C93*k6r))*(M92+$C93*G92)+(k6r/(1+$C93*k6r))*(N92+$C93*H92))/(1+$C93*(k4r+k5r-k5r*k6r*$C93/(1+$C93*k6r)))</f>
        <v>2.6824546149124218</v>
      </c>
      <c r="H93" s="2">
        <f>(k5r*M93-k6r*(N92+$C93*H92))/(1+$C93*k6r)</f>
        <v>10.865667355665833</v>
      </c>
      <c r="I93" s="2">
        <f t="shared" si="12"/>
        <v>17.377379520708359</v>
      </c>
      <c r="J93" s="2">
        <f t="shared" si="10"/>
        <v>0.23267320000000002</v>
      </c>
      <c r="K93" s="10">
        <f t="shared" si="11"/>
        <v>16.914957539880024</v>
      </c>
      <c r="L93" s="2">
        <f t="shared" si="15"/>
        <v>272.88009569515287</v>
      </c>
      <c r="M93" s="2">
        <f t="shared" si="16"/>
        <v>170.78976684491897</v>
      </c>
      <c r="N93" s="2">
        <f t="shared" si="17"/>
        <v>279.75139919276859</v>
      </c>
    </row>
    <row r="94" spans="1:14" s="2" customFormat="1" x14ac:dyDescent="0.2">
      <c r="A94" s="1">
        <v>43</v>
      </c>
      <c r="B94" s="1">
        <v>5.7490899999999998</v>
      </c>
      <c r="C94" s="2">
        <f t="shared" si="13"/>
        <v>0.5</v>
      </c>
      <c r="D94" s="2">
        <f t="shared" si="14"/>
        <v>458.54655234450013</v>
      </c>
      <c r="F94" s="2">
        <f>(K1r*(1+$C94*(k4r+k5r-k5r*k6r*$C94/(1+$C94*k6r)))*D94+(k3r*k4r*$C94-(k2r+k3r)*(1+$C94*(k4r+k5r-k5r*k6r*$C94/(1+$C94*k6r))))*(L93+$C94*F93)+k4r*(M93+$C94*G93)+(k4r*k6r*$C94/(1+$C94*k6r))*(N93+$C94*H93))/((1+$C94*(k4r+k5r-k5r*k6r*$C94/(1+$C94*k6r)))*(1+$C94*(k2r+k3r))-k3r*k4r*$C94^2)</f>
        <v>3.7837086871445442</v>
      </c>
      <c r="G94" s="2">
        <f>(k3r*L94-(k4r+k5r-k5r*k6r*$C94/(1+$C94*k6r))*(M93+$C94*G93)+(k6r/(1+$C94*k6r))*(N93+$C94*H93))/(1+$C94*(k4r+k5r-k5r*k6r*$C94/(1+$C94*k6r)))</f>
        <v>2.6530551040280166</v>
      </c>
      <c r="H94" s="2">
        <f>(k5r*M94-k6r*(N93+$C94*H93))/(1+$C94*k6r)</f>
        <v>10.969909858353356</v>
      </c>
      <c r="I94" s="2">
        <f t="shared" si="12"/>
        <v>17.406673649525917</v>
      </c>
      <c r="J94" s="2">
        <f t="shared" si="10"/>
        <v>0.22996359999999999</v>
      </c>
      <c r="K94" s="10">
        <f t="shared" si="11"/>
        <v>16.940370303544881</v>
      </c>
      <c r="L94" s="2">
        <f t="shared" si="15"/>
        <v>276.68657881379022</v>
      </c>
      <c r="M94" s="2">
        <f t="shared" si="16"/>
        <v>173.45752170438919</v>
      </c>
      <c r="N94" s="2">
        <f t="shared" si="17"/>
        <v>290.66918779977817</v>
      </c>
    </row>
    <row r="95" spans="1:14" s="2" customFormat="1" x14ac:dyDescent="0.2">
      <c r="A95" s="1">
        <v>44</v>
      </c>
      <c r="B95" s="1">
        <v>5.6841999999999997</v>
      </c>
      <c r="C95" s="2">
        <f t="shared" si="13"/>
        <v>0.5</v>
      </c>
      <c r="D95" s="2">
        <f t="shared" si="14"/>
        <v>464.2631973445001</v>
      </c>
      <c r="F95" s="2">
        <f>(K1r*(1+$C95*(k4r+k5r-k5r*k6r*$C95/(1+$C95*k6r)))*D95+(k3r*k4r*$C95-(k2r+k3r)*(1+$C95*(k4r+k5r-k5r*k6r*$C95/(1+$C95*k6r))))*(L94+$C95*F94)+k4r*(M94+$C95*G94)+(k4r*k6r*$C95/(1+$C95*k6r))*(N94+$C95*H94))/((1+$C95*(k4r+k5r-k5r*k6r*$C95/(1+$C95*k6r)))*(1+$C95*(k2r+k3r))-k3r*k4r*$C95^2)</f>
        <v>3.7402258420835572</v>
      </c>
      <c r="G95" s="2">
        <f>(k3r*L95-(k4r+k5r-k5r*k6r*$C95/(1+$C95*k6r))*(M94+$C95*G94)+(k6r/(1+$C95*k6r))*(N94+$C95*H94))/(1+$C95*(k4r+k5r-k5r*k6r*$C95/(1+$C95*k6r)))</f>
        <v>2.6250933614302436</v>
      </c>
      <c r="H95" s="2">
        <f>(k5r*M95-k6r*(N94+$C95*H94))/(1+$C95*k6r)</f>
        <v>11.070832087243703</v>
      </c>
      <c r="I95" s="2">
        <f t="shared" si="12"/>
        <v>17.436151290757504</v>
      </c>
      <c r="J95" s="2">
        <f t="shared" si="10"/>
        <v>0.22736799999999999</v>
      </c>
      <c r="K95" s="10">
        <f t="shared" si="11"/>
        <v>16.966073239127201</v>
      </c>
      <c r="L95" s="2">
        <f t="shared" si="15"/>
        <v>280.44854607840426</v>
      </c>
      <c r="M95" s="2">
        <f t="shared" si="16"/>
        <v>176.09659593711834</v>
      </c>
      <c r="N95" s="2">
        <f t="shared" si="17"/>
        <v>301.68955877257667</v>
      </c>
    </row>
    <row r="96" spans="1:14" s="2" customFormat="1" x14ac:dyDescent="0.2">
      <c r="A96" s="1">
        <v>45</v>
      </c>
      <c r="B96" s="1">
        <v>5.62195</v>
      </c>
      <c r="C96" s="2">
        <f t="shared" si="13"/>
        <v>0.5</v>
      </c>
      <c r="D96" s="2">
        <f t="shared" si="14"/>
        <v>469.9162723445001</v>
      </c>
      <c r="F96" s="2">
        <f>(K1r*(1+$C96*(k4r+k5r-k5r*k6r*$C96/(1+$C96*k6r)))*D96+(k3r*k4r*$C96-(k2r+k3r)*(1+$C96*(k4r+k5r-k5r*k6r*$C96/(1+$C96*k6r))))*(L95+$C96*F95)+k4r*(M95+$C96*G95)+(k4r*k6r*$C96/(1+$C96*k6r))*(N95+$C96*H95))/((1+$C96*(k4r+k5r-k5r*k6r*$C96/(1+$C96*k6r)))*(1+$C96*(k2r+k3r))-k3r*k4r*$C96^2)</f>
        <v>3.698666715931505</v>
      </c>
      <c r="G96" s="2">
        <f>(k3r*L96-(k4r+k5r-k5r*k6r*$C96/(1+$C96*k6r))*(M95+$C96*G95)+(k6r/(1+$C96*k6r))*(N95+$C96*H95))/(1+$C96*(k4r+k5r-k5r*k6r*$C96/(1+$C96*k6r)))</f>
        <v>2.5984692633434152</v>
      </c>
      <c r="H96" s="2">
        <f>(k5r*M96-k6r*(N95+$C96*H95))/(1+$C96*k6r)</f>
        <v>11.168577544078039</v>
      </c>
      <c r="I96" s="2">
        <f t="shared" si="12"/>
        <v>17.46571352335296</v>
      </c>
      <c r="J96" s="2">
        <f t="shared" si="10"/>
        <v>0.22487799999999999</v>
      </c>
      <c r="K96" s="10">
        <f t="shared" si="11"/>
        <v>16.991962982418841</v>
      </c>
      <c r="L96" s="2">
        <f t="shared" si="15"/>
        <v>284.16799235741178</v>
      </c>
      <c r="M96" s="2">
        <f t="shared" si="16"/>
        <v>178.70837724950516</v>
      </c>
      <c r="N96" s="2">
        <f t="shared" si="17"/>
        <v>312.80926358823757</v>
      </c>
    </row>
    <row r="97" spans="1:14" s="2" customFormat="1" x14ac:dyDescent="0.2">
      <c r="A97" s="1">
        <v>46</v>
      </c>
      <c r="B97" s="1">
        <v>5.5621700000000001</v>
      </c>
      <c r="C97" s="2">
        <f t="shared" si="13"/>
        <v>0.5</v>
      </c>
      <c r="D97" s="2">
        <f t="shared" si="14"/>
        <v>475.5083323445001</v>
      </c>
      <c r="F97" s="2">
        <f>(K1r*(1+$C97*(k4r+k5r-k5r*k6r*$C97/(1+$C97*k6r)))*D97+(k3r*k4r*$C97-(k2r+k3r)*(1+$C97*(k4r+k5r-k5r*k6r*$C97/(1+$C97*k6r))))*(L96+$C97*F96)+k4r*(M96+$C97*G96)+(k4r*k6r*$C97/(1+$C97*k6r))*(N96+$C97*H96))/((1+$C97*(k4r+k5r-k5r*k6r*$C97/(1+$C97*k6r)))*(1+$C97*(k2r+k3r))-k3r*k4r*$C97^2)</f>
        <v>3.658898204309168</v>
      </c>
      <c r="G97" s="2">
        <f>(k3r*L97-(k4r+k5r-k5r*k6r*$C97/(1+$C97*k6r))*(M96+$C97*G96)+(k6r/(1+$C97*k6r))*(N96+$C97*H96))/(1+$C97*(k4r+k5r-k5r*k6r*$C97/(1+$C97*k6r)))</f>
        <v>2.5730892490862192</v>
      </c>
      <c r="H97" s="2">
        <f>(k5r*M97-k6r*(N96+$C97*H96))/(1+$C97*k6r)</f>
        <v>11.263280593885405</v>
      </c>
      <c r="I97" s="2">
        <f t="shared" si="12"/>
        <v>17.495268047280792</v>
      </c>
      <c r="J97" s="2">
        <f t="shared" si="10"/>
        <v>0.22248680000000001</v>
      </c>
      <c r="K97" s="10">
        <f t="shared" si="11"/>
        <v>17.017944125389558</v>
      </c>
      <c r="L97" s="2">
        <f t="shared" si="15"/>
        <v>287.84677481753209</v>
      </c>
      <c r="M97" s="2">
        <f t="shared" si="16"/>
        <v>181.29415650571997</v>
      </c>
      <c r="N97" s="2">
        <f t="shared" si="17"/>
        <v>324.02519265721929</v>
      </c>
    </row>
    <row r="98" spans="1:14" s="2" customFormat="1" x14ac:dyDescent="0.2">
      <c r="A98" s="1">
        <v>47</v>
      </c>
      <c r="B98" s="1">
        <v>5.5046900000000001</v>
      </c>
      <c r="C98" s="2">
        <f t="shared" si="13"/>
        <v>0.5</v>
      </c>
      <c r="D98" s="2">
        <f t="shared" si="14"/>
        <v>481.04176234450011</v>
      </c>
      <c r="F98" s="2">
        <f>(K1r*(1+$C98*(k4r+k5r-k5r*k6r*$C98/(1+$C98*k6r)))*D98+(k3r*k4r*$C98-(k2r+k3r)*(1+$C98*(k4r+k5r-k5r*k6r*$C98/(1+$C98*k6r))))*(L97+$C98*F97)+k4r*(M97+$C98*G97)+(k4r*k6r*$C98/(1+$C98*k6r))*(N97+$C98*H97))/((1+$C98*(k4r+k5r-k5r*k6r*$C98/(1+$C98*k6r)))*(1+$C98*(k2r+k3r))-k3r*k4r*$C98^2)</f>
        <v>3.6207979913841171</v>
      </c>
      <c r="G98" s="2">
        <f>(k3r*L98-(k4r+k5r-k5r*k6r*$C98/(1+$C98*k6r))*(M97+$C98*G97)+(k6r/(1+$C98*k6r))*(N97+$C98*H97))/(1+$C98*(k4r+k5r-k5r*k6r*$C98/(1+$C98*k6r)))</f>
        <v>2.5488661265983223</v>
      </c>
      <c r="H98" s="2">
        <f>(k5r*M98-k6r*(N97+$C98*H97))/(1+$C98*k6r)</f>
        <v>11.355067070590408</v>
      </c>
      <c r="I98" s="2">
        <f t="shared" si="12"/>
        <v>17.524731188572847</v>
      </c>
      <c r="J98" s="2">
        <f t="shared" si="10"/>
        <v>0.22018760000000001</v>
      </c>
      <c r="K98" s="10">
        <f t="shared" si="11"/>
        <v>17.043929541029932</v>
      </c>
      <c r="L98" s="2">
        <f t="shared" si="15"/>
        <v>291.48662291537875</v>
      </c>
      <c r="M98" s="2">
        <f t="shared" si="16"/>
        <v>183.85513419356224</v>
      </c>
      <c r="N98" s="2">
        <f t="shared" si="17"/>
        <v>335.33436648945718</v>
      </c>
    </row>
    <row r="99" spans="1:14" s="2" customFormat="1" x14ac:dyDescent="0.2">
      <c r="A99" s="1">
        <v>48</v>
      </c>
      <c r="B99" s="1">
        <v>5.4493600000000004</v>
      </c>
      <c r="C99" s="2">
        <f t="shared" si="13"/>
        <v>0.5</v>
      </c>
      <c r="D99" s="2">
        <f t="shared" si="14"/>
        <v>486.51878734450014</v>
      </c>
      <c r="F99" s="2">
        <f>(K1r*(1+$C99*(k4r+k5r-k5r*k6r*$C99/(1+$C99*k6r)))*D99+(k3r*k4r*$C99-(k2r+k3r)*(1+$C99*(k4r+k5r-k5r*k6r*$C99/(1+$C99*k6r))))*(L98+$C99*F98)+k4r*(M98+$C99*G98)+(k4r*k6r*$C99/(1+$C99*k6r))*(N98+$C99*H98))/((1+$C99*(k4r+k5r-k5r*k6r*$C99/(1+$C99*k6r)))*(1+$C99*(k2r+k3r))-k3r*k4r*$C99^2)</f>
        <v>3.5842523430072055</v>
      </c>
      <c r="G99" s="2">
        <f>(k3r*L99-(k4r+k5r-k5r*k6r*$C99/(1+$C99*k6r))*(M98+$C99*G98)+(k6r/(1+$C99*k6r))*(N98+$C99*H98))/(1+$C99*(k4r+k5r-k5r*k6r*$C99/(1+$C99*k6r)))</f>
        <v>2.5257188838976683</v>
      </c>
      <c r="H99" s="2">
        <f>(k5r*M99-k6r*(N98+$C99*H98))/(1+$C99*k6r)</f>
        <v>11.444054861350544</v>
      </c>
      <c r="I99" s="2">
        <f t="shared" si="12"/>
        <v>17.554026088255419</v>
      </c>
      <c r="J99" s="2">
        <f t="shared" si="10"/>
        <v>0.21797440000000001</v>
      </c>
      <c r="K99" s="10">
        <f t="shared" si="11"/>
        <v>17.069839444725201</v>
      </c>
      <c r="L99" s="2">
        <f t="shared" si="15"/>
        <v>295.08914808257441</v>
      </c>
      <c r="M99" s="2">
        <f t="shared" si="16"/>
        <v>186.39242669881023</v>
      </c>
      <c r="N99" s="2">
        <f t="shared" si="17"/>
        <v>346.73392745542765</v>
      </c>
    </row>
    <row r="100" spans="1:14" s="2" customFormat="1" x14ac:dyDescent="0.2">
      <c r="A100" s="1">
        <v>49</v>
      </c>
      <c r="B100" s="1">
        <v>5.3960299999999997</v>
      </c>
      <c r="C100" s="2">
        <f t="shared" si="13"/>
        <v>0.5</v>
      </c>
      <c r="D100" s="2">
        <f t="shared" si="14"/>
        <v>491.94148234450012</v>
      </c>
      <c r="F100" s="2">
        <f>(K1r*(1+$C100*(k4r+k5r-k5r*k6r*$C100/(1+$C100*k6r)))*D100+(k3r*k4r*$C100-(k2r+k3r)*(1+$C100*(k4r+k5r-k5r*k6r*$C100/(1+$C100*k6r))))*(L99+$C100*F99)+k4r*(M99+$C100*G99)+(k4r*k6r*$C100/(1+$C100*k6r))*(N99+$C100*H99))/((1+$C100*(k4r+k5r-k5r*k6r*$C100/(1+$C100*k6r)))*(1+$C100*(k2r+k3r))-k3r*k4r*$C100^2)</f>
        <v>3.5491551759613102</v>
      </c>
      <c r="G100" s="2">
        <f>(k3r*L100-(k4r+k5r-k5r*k6r*$C100/(1+$C100*k6r))*(M99+$C100*G99)+(k6r/(1+$C100*k6r))*(N99+$C100*H99))/(1+$C100*(k4r+k5r-k5r*k6r*$C100/(1+$C100*k6r)))</f>
        <v>2.5035721985520247</v>
      </c>
      <c r="H100" s="2">
        <f>(k5r*M100-k6r*(N99+$C100*H99))/(1+$C100*k6r)</f>
        <v>11.530354458051519</v>
      </c>
      <c r="I100" s="2">
        <f t="shared" si="12"/>
        <v>17.583081832564854</v>
      </c>
      <c r="J100" s="2">
        <f t="shared" si="10"/>
        <v>0.21584119999999998</v>
      </c>
      <c r="K100" s="10">
        <f t="shared" si="11"/>
        <v>17.09559975926226</v>
      </c>
      <c r="L100" s="2">
        <f t="shared" si="15"/>
        <v>298.65585184205867</v>
      </c>
      <c r="M100" s="2">
        <f t="shared" si="16"/>
        <v>188.90707224003506</v>
      </c>
      <c r="N100" s="2">
        <f t="shared" si="17"/>
        <v>358.22113211512868</v>
      </c>
    </row>
    <row r="101" spans="1:14" s="2" customFormat="1" x14ac:dyDescent="0.2">
      <c r="A101" s="1">
        <v>50</v>
      </c>
      <c r="B101" s="1">
        <v>5.3445600000000004</v>
      </c>
      <c r="C101" s="2">
        <f t="shared" si="13"/>
        <v>0.5</v>
      </c>
      <c r="D101" s="2">
        <f t="shared" si="14"/>
        <v>497.31177734450011</v>
      </c>
      <c r="F101" s="2">
        <f>(K1r*(1+$C101*(k4r+k5r-k5r*k6r*$C101/(1+$C101*k6r)))*D101+(k3r*k4r*$C101-(k2r+k3r)*(1+$C101*(k4r+k5r-k5r*k6r*$C101/(1+$C101*k6r))))*(L100+$C101*F100)+k4r*(M100+$C101*G100)+(k4r*k6r*$C101/(1+$C101*k6r))*(N100+$C101*H100))/((1+$C101*(k4r+k5r-k5r*k6r*$C101/(1+$C101*k6r)))*(1+$C101*(k2r+k3r))-k3r*k4r*$C101^2)</f>
        <v>3.515406170034888</v>
      </c>
      <c r="G101" s="2">
        <f>(k3r*L101-(k4r+k5r-k5r*k6r*$C101/(1+$C101*k6r))*(M100+$C101*G100)+(k6r/(1+$C101*k6r))*(N100+$C101*H100))/(1+$C101*(k4r+k5r-k5r*k6r*$C101/(1+$C101*k6r)))</f>
        <v>2.4823558003075559</v>
      </c>
      <c r="H101" s="2">
        <f>(k5r*M101-k6r*(N100+$C101*H100))/(1+$C101*k6r)</f>
        <v>11.614069458423527</v>
      </c>
      <c r="I101" s="2">
        <f t="shared" si="12"/>
        <v>17.611831428765971</v>
      </c>
      <c r="J101" s="2">
        <f t="shared" si="10"/>
        <v>0.21378240000000001</v>
      </c>
      <c r="K101" s="10">
        <f t="shared" si="11"/>
        <v>17.121140571615332</v>
      </c>
      <c r="L101" s="2">
        <f t="shared" si="15"/>
        <v>302.18813251505679</v>
      </c>
      <c r="M101" s="2">
        <f t="shared" si="16"/>
        <v>191.40003623946484</v>
      </c>
      <c r="N101" s="2">
        <f t="shared" si="17"/>
        <v>369.7933440733662</v>
      </c>
    </row>
    <row r="102" spans="1:14" s="2" customFormat="1" x14ac:dyDescent="0.2">
      <c r="A102" s="1">
        <v>51</v>
      </c>
      <c r="B102" s="1">
        <v>5.2948199999999996</v>
      </c>
      <c r="C102" s="2">
        <f t="shared" si="13"/>
        <v>0.5</v>
      </c>
      <c r="D102" s="2">
        <f t="shared" si="14"/>
        <v>502.63146734450009</v>
      </c>
      <c r="F102" s="2">
        <f>(K1r*(1+$C102*(k4r+k5r-k5r*k6r*$C102/(1+$C102*k6r)))*D102+(k3r*k4r*$C102-(k2r+k3r)*(1+$C102*(k4r+k5r-k5r*k6r*$C102/(1+$C102*k6r))))*(L101+$C102*F101)+k4r*(M101+$C102*G101)+(k4r*k6r*$C102/(1+$C102*k6r))*(N101+$C102*H101))/((1+$C102*(k4r+k5r-k5r*k6r*$C102/(1+$C102*k6r)))*(1+$C102*(k2r+k3r))-k3r*k4r*$C102^2)</f>
        <v>3.4829112667765862</v>
      </c>
      <c r="G102" s="2">
        <f>(k3r*L102-(k4r+k5r-k5r*k6r*$C102/(1+$C102*k6r))*(M101+$C102*G101)+(k6r/(1+$C102*k6r))*(N101+$C102*H101))/(1+$C102*(k4r+k5r-k5r*k6r*$C102/(1+$C102*k6r)))</f>
        <v>2.4620039162267617</v>
      </c>
      <c r="H102" s="2">
        <f>(k5r*M102-k6r*(N101+$C102*H101))/(1+$C102*k6r)</f>
        <v>11.695297014719188</v>
      </c>
      <c r="I102" s="2">
        <f t="shared" si="12"/>
        <v>17.640212197722533</v>
      </c>
      <c r="J102" s="2">
        <f t="shared" si="10"/>
        <v>0.2117928</v>
      </c>
      <c r="K102" s="10">
        <f t="shared" si="11"/>
        <v>17.146396509813634</v>
      </c>
      <c r="L102" s="2">
        <f t="shared" si="15"/>
        <v>305.68729123346253</v>
      </c>
      <c r="M102" s="2">
        <f t="shared" si="16"/>
        <v>193.87221609773201</v>
      </c>
      <c r="N102" s="2">
        <f t="shared" si="17"/>
        <v>381.44802730993757</v>
      </c>
    </row>
    <row r="103" spans="1:14" s="2" customFormat="1" x14ac:dyDescent="0.2">
      <c r="A103" s="1">
        <v>52</v>
      </c>
      <c r="B103" s="1">
        <v>5.2466999999999997</v>
      </c>
      <c r="C103" s="2">
        <f t="shared" si="13"/>
        <v>0.5</v>
      </c>
      <c r="D103" s="2">
        <f t="shared" si="14"/>
        <v>507.90222734450009</v>
      </c>
      <c r="F103" s="2">
        <f>(K1r*(1+$C103*(k4r+k5r-k5r*k6r*$C103/(1+$C103*k6r)))*D103+(k3r*k4r*$C103-(k2r+k3r)*(1+$C103*(k4r+k5r-k5r*k6r*$C103/(1+$C103*k6r))))*(L102+$C103*F102)+k4r*(M102+$C103*G102)+(k4r*k6r*$C103/(1+$C103*k6r))*(N102+$C103*H102))/((1+$C103*(k4r+k5r-k5r*k6r*$C103/(1+$C103*k6r)))*(1+$C103*(k2r+k3r))-k3r*k4r*$C103^2)</f>
        <v>3.4515841480216696</v>
      </c>
      <c r="G103" s="2">
        <f>(k3r*L103-(k4r+k5r-k5r*k6r*$C103/(1+$C103*k6r))*(M102+$C103*G102)+(k6r/(1+$C103*k6r))*(N102+$C103*H102))/(1+$C103*(k4r+k5r-k5r*k6r*$C103/(1+$C103*k6r)))</f>
        <v>2.4424551732947588</v>
      </c>
      <c r="H103" s="2">
        <f>(k5r*M103-k6r*(N102+$C103*H102))/(1+$C103*k6r)</f>
        <v>11.774128251966619</v>
      </c>
      <c r="I103" s="2">
        <f t="shared" si="12"/>
        <v>17.66816757328305</v>
      </c>
      <c r="J103" s="2">
        <f t="shared" si="10"/>
        <v>0.209868</v>
      </c>
      <c r="K103" s="10">
        <f t="shared" si="11"/>
        <v>17.171308870351726</v>
      </c>
      <c r="L103" s="2">
        <f t="shared" si="15"/>
        <v>309.15453894086164</v>
      </c>
      <c r="M103" s="2">
        <f t="shared" si="16"/>
        <v>196.32444564249278</v>
      </c>
      <c r="N103" s="2">
        <f t="shared" si="17"/>
        <v>393.18273994328047</v>
      </c>
    </row>
    <row r="104" spans="1:14" s="2" customFormat="1" x14ac:dyDescent="0.2">
      <c r="A104" s="1">
        <v>53</v>
      </c>
      <c r="B104" s="1">
        <v>5.2000900000000003</v>
      </c>
      <c r="C104" s="2">
        <f t="shared" si="13"/>
        <v>0.5</v>
      </c>
      <c r="D104" s="2">
        <f t="shared" si="14"/>
        <v>513.12562234450013</v>
      </c>
      <c r="F104" s="2">
        <f>(K1r*(1+$C104*(k4r+k5r-k5r*k6r*$C104/(1+$C104*k6r)))*D104+(k3r*k4r*$C104-(k2r+k3r)*(1+$C104*(k4r+k5r-k5r*k6r*$C104/(1+$C104*k6r))))*(L103+$C104*F103)+k4r*(M103+$C104*G103)+(k4r*k6r*$C104/(1+$C104*k6r))*(N103+$C104*H103))/((1+$C104*(k4r+k5r-k5r*k6r*$C104/(1+$C104*k6r)))*(1+$C104*(k2r+k3r))-k3r*k4r*$C104^2)</f>
        <v>3.4213454070364322</v>
      </c>
      <c r="G104" s="2">
        <f>(k3r*L104-(k4r+k5r-k5r*k6r*$C104/(1+$C104*k6r))*(M103+$C104*G103)+(k6r/(1+$C104*k6r))*(N103+$C104*H103))/(1+$C104*(k4r+k5r-k5r*k6r*$C104/(1+$C104*k6r)))</f>
        <v>2.4236526206596025</v>
      </c>
      <c r="H104" s="2">
        <f>(k5r*M104-k6r*(N103+$C104*H103))/(1+$C104*k6r)</f>
        <v>11.850648679069613</v>
      </c>
      <c r="I104" s="2">
        <f t="shared" si="12"/>
        <v>17.695646706765647</v>
      </c>
      <c r="J104" s="2">
        <f t="shared" si="10"/>
        <v>0.20800360000000001</v>
      </c>
      <c r="K104" s="10">
        <f t="shared" si="11"/>
        <v>17.195824438495023</v>
      </c>
      <c r="L104" s="2">
        <f t="shared" si="15"/>
        <v>312.59100371839071</v>
      </c>
      <c r="M104" s="2">
        <f t="shared" si="16"/>
        <v>198.75749953946996</v>
      </c>
      <c r="N104" s="2">
        <f t="shared" si="17"/>
        <v>404.99512840879856</v>
      </c>
    </row>
    <row r="105" spans="1:14" s="2" customFormat="1" x14ac:dyDescent="0.2">
      <c r="A105" s="1">
        <v>54</v>
      </c>
      <c r="B105" s="1">
        <v>5.1548800000000004</v>
      </c>
      <c r="C105" s="2">
        <f t="shared" si="13"/>
        <v>0.5</v>
      </c>
      <c r="D105" s="2">
        <f t="shared" si="14"/>
        <v>518.30310734450018</v>
      </c>
      <c r="F105" s="2">
        <f>(K1r*(1+$C105*(k4r+k5r-k5r*k6r*$C105/(1+$C105*k6r)))*D105+(k3r*k4r*$C105-(k2r+k3r)*(1+$C105*(k4r+k5r-k5r*k6r*$C105/(1+$C105*k6r))))*(L104+$C105*F104)+k4r*(M104+$C105*G104)+(k4r*k6r*$C105/(1+$C105*k6r))*(N104+$C105*H104))/((1+$C105*(k4r+k5r-k5r*k6r*$C105/(1+$C105*k6r)))*(1+$C105*(k2r+k3r))-k3r*k4r*$C105^2)</f>
        <v>3.3921194147800482</v>
      </c>
      <c r="G105" s="2">
        <f>(k3r*L105-(k4r+k5r-k5r*k6r*$C105/(1+$C105*k6r))*(M104+$C105*G104)+(k6r/(1+$C105*k6r))*(N104+$C105*H104))/(1+$C105*(k4r+k5r-k5r*k6r*$C105/(1+$C105*k6r)))</f>
        <v>2.4055432671456445</v>
      </c>
      <c r="H105" s="2">
        <f>(k5r*M105-k6r*(N104+$C105*H104))/(1+$C105*k6r)</f>
        <v>11.924938578295002</v>
      </c>
      <c r="I105" s="2">
        <f t="shared" si="12"/>
        <v>17.722601260220696</v>
      </c>
      <c r="J105" s="2">
        <f t="shared" si="10"/>
        <v>0.20619520000000002</v>
      </c>
      <c r="K105" s="10">
        <f t="shared" si="11"/>
        <v>17.219892409811866</v>
      </c>
      <c r="L105" s="2">
        <f t="shared" si="15"/>
        <v>315.99773612929897</v>
      </c>
      <c r="M105" s="2">
        <f t="shared" si="16"/>
        <v>201.1720974833726</v>
      </c>
      <c r="N105" s="2">
        <f t="shared" si="17"/>
        <v>416.88292203748085</v>
      </c>
    </row>
    <row r="106" spans="1:14" s="2" customFormat="1" x14ac:dyDescent="0.2">
      <c r="A106" s="1">
        <v>55</v>
      </c>
      <c r="B106" s="1">
        <v>5.1109799999999996</v>
      </c>
      <c r="C106" s="2">
        <f t="shared" si="13"/>
        <v>0.5</v>
      </c>
      <c r="D106" s="2">
        <f t="shared" si="14"/>
        <v>523.43603734450016</v>
      </c>
      <c r="F106" s="2">
        <f>(K1r*(1+$C106*(k4r+k5r-k5r*k6r*$C106/(1+$C106*k6r)))*D106+(k3r*k4r*$C106-(k2r+k3r)*(1+$C106*(k4r+k5r-k5r*k6r*$C106/(1+$C106*k6r))))*(L105+$C106*F105)+k4r*(M105+$C106*G105)+(k4r*k6r*$C106/(1+$C106*k6r))*(N105+$C106*H105))/((1+$C106*(k4r+k5r-k5r*k6r*$C106/(1+$C106*k6r)))*(1+$C106*(k2r+k3r))-k3r*k4r*$C106^2)</f>
        <v>3.363835759113726</v>
      </c>
      <c r="G106" s="2">
        <f>(k3r*L106-(k4r+k5r-k5r*k6r*$C106/(1+$C106*k6r))*(M105+$C106*G105)+(k6r/(1+$C106*k6r))*(N105+$C106*H105))/(1+$C106*(k4r+k5r-k5r*k6r*$C106/(1+$C106*k6r)))</f>
        <v>2.3880775957838747</v>
      </c>
      <c r="H106" s="2">
        <f>(k5r*M106-k6r*(N105+$C106*H105))/(1+$C106*k6r)</f>
        <v>11.997073353154933</v>
      </c>
      <c r="I106" s="2">
        <f t="shared" si="12"/>
        <v>17.748986708052534</v>
      </c>
      <c r="J106" s="2">
        <f t="shared" si="10"/>
        <v>0.20443919999999999</v>
      </c>
      <c r="K106" s="10">
        <f t="shared" si="11"/>
        <v>17.243466439730433</v>
      </c>
      <c r="L106" s="2">
        <f t="shared" si="15"/>
        <v>319.37571371624585</v>
      </c>
      <c r="M106" s="2">
        <f t="shared" si="16"/>
        <v>203.56890791483735</v>
      </c>
      <c r="N106" s="2">
        <f t="shared" si="17"/>
        <v>428.8439280032058</v>
      </c>
    </row>
    <row r="107" spans="1:14" s="2" customFormat="1" x14ac:dyDescent="0.2">
      <c r="A107" s="1">
        <v>56</v>
      </c>
      <c r="B107" s="1">
        <v>5.0682900000000002</v>
      </c>
      <c r="C107" s="2">
        <f t="shared" si="13"/>
        <v>0.5</v>
      </c>
      <c r="D107" s="2">
        <f t="shared" si="14"/>
        <v>528.52567234450021</v>
      </c>
      <c r="F107" s="2">
        <f>(K1r*(1+$C107*(k4r+k5r-k5r*k6r*$C107/(1+$C107*k6r)))*D107+(k3r*k4r*$C107-(k2r+k3r)*(1+$C107*(k4r+k5r-k5r*k6r*$C107/(1+$C107*k6r))))*(L106+$C107*F106)+k4r*(M106+$C107*G106)+(k4r*k6r*$C107/(1+$C107*k6r))*(N106+$C107*H106))/((1+$C107*(k4r+k5r-k5r*k6r*$C107/(1+$C107*k6r)))*(1+$C107*(k2r+k3r))-k3r*k4r*$C107^2)</f>
        <v>3.3364283122171758</v>
      </c>
      <c r="G107" s="2">
        <f>(k3r*L107-(k4r+k5r-k5r*k6r*$C107/(1+$C107*k6r))*(M106+$C107*G106)+(k6r/(1+$C107*k6r))*(N106+$C107*H106))/(1+$C107*(k4r+k5r-k5r*k6r*$C107/(1+$C107*k6r)))</f>
        <v>2.3712093302275838</v>
      </c>
      <c r="H107" s="2">
        <f>(k5r*M107-k6r*(N106+$C107*H106))/(1+$C107*k6r)</f>
        <v>12.067123844208574</v>
      </c>
      <c r="I107" s="2">
        <f t="shared" si="12"/>
        <v>17.774761486653333</v>
      </c>
      <c r="J107" s="2">
        <f t="shared" si="10"/>
        <v>0.20273160000000001</v>
      </c>
      <c r="K107" s="10">
        <f t="shared" si="11"/>
        <v>17.266502627187197</v>
      </c>
      <c r="L107" s="2">
        <f t="shared" si="15"/>
        <v>322.72584575191132</v>
      </c>
      <c r="M107" s="2">
        <f t="shared" si="16"/>
        <v>205.94855137784307</v>
      </c>
      <c r="N107" s="2">
        <f t="shared" si="17"/>
        <v>440.87602660188753</v>
      </c>
    </row>
    <row r="108" spans="1:14" s="2" customFormat="1" x14ac:dyDescent="0.2">
      <c r="A108" s="1">
        <v>57</v>
      </c>
      <c r="B108" s="1">
        <v>5.0267499999999998</v>
      </c>
      <c r="C108" s="2">
        <f t="shared" si="13"/>
        <v>0.5</v>
      </c>
      <c r="D108" s="2">
        <f t="shared" si="14"/>
        <v>533.57319234450017</v>
      </c>
      <c r="F108" s="2">
        <f>(K1r*(1+$C108*(k4r+k5r-k5r*k6r*$C108/(1+$C108*k6r)))*D108+(k3r*k4r*$C108-(k2r+k3r)*(1+$C108*(k4r+k5r-k5r*k6r*$C108/(1+$C108*k6r))))*(L107+$C108*F107)+k4r*(M107+$C108*G107)+(k4r*k6r*$C108/(1+$C108*k6r))*(N107+$C108*H107))/((1+$C108*(k4r+k5r-k5r*k6r*$C108/(1+$C108*k6r)))*(1+$C108*(k2r+k3r))-k3r*k4r*$C108^2)</f>
        <v>3.3098376079567768</v>
      </c>
      <c r="G108" s="2">
        <f>(k3r*L108-(k4r+k5r-k5r*k6r*$C108/(1+$C108*k6r))*(M107+$C108*G107)+(k6r/(1+$C108*k6r))*(N107+$C108*H107))/(1+$C108*(k4r+k5r-k5r*k6r*$C108/(1+$C108*k6r)))</f>
        <v>2.3548954688620976</v>
      </c>
      <c r="H108" s="2">
        <f>(k5r*M108-k6r*(N107+$C108*H107))/(1+$C108*k6r)</f>
        <v>12.135156633782206</v>
      </c>
      <c r="I108" s="2">
        <f t="shared" si="12"/>
        <v>17.799889710601079</v>
      </c>
      <c r="J108" s="2">
        <f t="shared" si="10"/>
        <v>0.20107</v>
      </c>
      <c r="K108" s="10">
        <f t="shared" si="11"/>
        <v>17.288964122177035</v>
      </c>
      <c r="L108" s="2">
        <f t="shared" si="15"/>
        <v>326.0489787119983</v>
      </c>
      <c r="M108" s="2">
        <f t="shared" si="16"/>
        <v>208.31160377738792</v>
      </c>
      <c r="N108" s="2">
        <f t="shared" si="17"/>
        <v>452.97716684088294</v>
      </c>
    </row>
    <row r="109" spans="1:14" s="2" customFormat="1" x14ac:dyDescent="0.2">
      <c r="A109" s="1">
        <v>58</v>
      </c>
      <c r="B109" s="1">
        <v>4.9862500000000001</v>
      </c>
      <c r="C109" s="2">
        <f t="shared" si="13"/>
        <v>0.5</v>
      </c>
      <c r="D109" s="2">
        <f t="shared" si="14"/>
        <v>538.57969234450013</v>
      </c>
      <c r="F109" s="2">
        <f>(K1r*(1+$C109*(k4r+k5r-k5r*k6r*$C109/(1+$C109*k6r)))*D109+(k3r*k4r*$C109-(k2r+k3r)*(1+$C109*(k4r+k5r-k5r*k6r*$C109/(1+$C109*k6r))))*(L108+$C109*F108)+k4r*(M108+$C109*G108)+(k4r*k6r*$C109/(1+$C109*k6r))*(N108+$C109*H108))/((1+$C109*(k4r+k5r-k5r*k6r*$C109/(1+$C109*k6r)))*(1+$C109*(k2r+k3r))-k3r*k4r*$C109^2)</f>
        <v>3.2840061964835376</v>
      </c>
      <c r="G109" s="2">
        <f>(k3r*L109-(k4r+k5r-k5r*k6r*$C109/(1+$C109*k6r))*(M108+$C109*G108)+(k6r/(1+$C109*k6r))*(N108+$C109*H108))/(1+$C109*(k4r+k5r-k5r*k6r*$C109/(1+$C109*k6r)))</f>
        <v>2.3390960337623188</v>
      </c>
      <c r="H109" s="2">
        <f>(k5r*M109-k6r*(N108+$C109*H108))/(1+$C109*k6r)</f>
        <v>12.201234339023154</v>
      </c>
      <c r="I109" s="2">
        <f t="shared" si="12"/>
        <v>17.824336569269011</v>
      </c>
      <c r="J109" s="2">
        <f t="shared" si="10"/>
        <v>0.19945000000000002</v>
      </c>
      <c r="K109" s="10">
        <f t="shared" si="11"/>
        <v>17.310813106498248</v>
      </c>
      <c r="L109" s="2">
        <f t="shared" si="15"/>
        <v>329.34590061421846</v>
      </c>
      <c r="M109" s="2">
        <f t="shared" si="16"/>
        <v>210.65859952870014</v>
      </c>
      <c r="N109" s="2">
        <f t="shared" si="17"/>
        <v>465.14536232728562</v>
      </c>
    </row>
    <row r="110" spans="1:14" s="2" customFormat="1" x14ac:dyDescent="0.2">
      <c r="A110" s="1">
        <v>59</v>
      </c>
      <c r="B110" s="1">
        <v>4.9467499999999998</v>
      </c>
      <c r="C110" s="2">
        <f t="shared" si="13"/>
        <v>0.5</v>
      </c>
      <c r="D110" s="2">
        <f t="shared" si="14"/>
        <v>543.54619234450013</v>
      </c>
      <c r="F110" s="2">
        <f>(K1r*(1+$C110*(k4r+k5r-k5r*k6r*$C110/(1+$C110*k6r)))*D110+(k3r*k4r*$C110-(k2r+k3r)*(1+$C110*(k4r+k5r-k5r*k6r*$C110/(1+$C110*k6r))))*(L109+$C110*F109)+k4r*(M109+$C110*G109)+(k4r*k6r*$C110/(1+$C110*k6r))*(N109+$C110*H109))/((1+$C110*(k4r+k5r-k5r*k6r*$C110/(1+$C110*k6r)))*(1+$C110*(k2r+k3r))-k3r*k4r*$C110^2)</f>
        <v>3.2588809251214741</v>
      </c>
      <c r="G110" s="2">
        <f>(k3r*L110-(k4r+k5r-k5r*k6r*$C110/(1+$C110*k6r))*(M109+$C110*G109)+(k6r/(1+$C110*k6r))*(N109+$C110*H109))/(1+$C110*(k4r+k5r-k5r*k6r*$C110/(1+$C110*k6r)))</f>
        <v>2.3237736330389995</v>
      </c>
      <c r="H110" s="2">
        <f>(k5r*M110-k6r*(N109+$C110*H109))/(1+$C110*k6r)</f>
        <v>12.265415874626958</v>
      </c>
      <c r="I110" s="2">
        <f t="shared" si="12"/>
        <v>17.848070432787431</v>
      </c>
      <c r="J110" s="2">
        <f t="shared" ref="J110:J141" si="18">Vb*B110</f>
        <v>0.19786999999999999</v>
      </c>
      <c r="K110" s="10">
        <f t="shared" ref="K110:K141" si="19">J110+(1-Vb)*(I110)</f>
        <v>17.332017615475934</v>
      </c>
      <c r="L110" s="2">
        <f t="shared" si="15"/>
        <v>332.61734417502095</v>
      </c>
      <c r="M110" s="2">
        <f t="shared" si="16"/>
        <v>212.9900343621008</v>
      </c>
      <c r="N110" s="2">
        <f t="shared" si="17"/>
        <v>477.3786874341107</v>
      </c>
    </row>
    <row r="111" spans="1:14" s="2" customFormat="1" x14ac:dyDescent="0.2">
      <c r="A111" s="1">
        <v>60</v>
      </c>
      <c r="B111" s="1">
        <v>4.9081599999999996</v>
      </c>
      <c r="C111" s="2">
        <f t="shared" si="13"/>
        <v>0.5</v>
      </c>
      <c r="D111" s="2">
        <f t="shared" si="14"/>
        <v>548.47364734450014</v>
      </c>
      <c r="F111" s="2">
        <f>(K1r*(1+$C111*(k4r+k5r-k5r*k6r*$C111/(1+$C111*k6r)))*D111+(k3r*k4r*$C111-(k2r+k3r)*(1+$C111*(k4r+k5r-k5r*k6r*$C111/(1+$C111*k6r))))*(L110+$C111*F110)+k4r*(M110+$C111*G110)+(k4r*k6r*$C111/(1+$C111*k6r))*(N110+$C111*H110))/((1+$C111*(k4r+k5r-k5r*k6r*$C111/(1+$C111*k6r)))*(1+$C111*(k2r+k3r))-k3r*k4r*$C111^2)</f>
        <v>3.2344137581881434</v>
      </c>
      <c r="G111" s="2">
        <f>(k3r*L111-(k4r+k5r-k5r*k6r*$C111/(1+$C111*k6r))*(M110+$C111*G110)+(k6r/(1+$C111*k6r))*(N110+$C111*H110))/(1+$C111*(k4r+k5r-k5r*k6r*$C111/(1+$C111*k6r)))</f>
        <v>2.308893569740754</v>
      </c>
      <c r="H111" s="2">
        <f>(k5r*M111-k6r*(N110+$C111*H110))/(1+$C111*k6r)</f>
        <v>12.327756699865686</v>
      </c>
      <c r="I111" s="2">
        <f t="shared" si="12"/>
        <v>17.871064027794581</v>
      </c>
      <c r="J111" s="2">
        <f t="shared" si="18"/>
        <v>0.19632639999999998</v>
      </c>
      <c r="K111" s="10">
        <f t="shared" si="19"/>
        <v>17.352547866682798</v>
      </c>
      <c r="L111" s="2">
        <f t="shared" si="15"/>
        <v>335.86399151667575</v>
      </c>
      <c r="M111" s="2">
        <f t="shared" si="16"/>
        <v>215.30636796349069</v>
      </c>
      <c r="N111" s="2">
        <f t="shared" si="17"/>
        <v>489.67527372135703</v>
      </c>
    </row>
    <row r="112" spans="1:14" s="2" customFormat="1" x14ac:dyDescent="0.2">
      <c r="A112" s="1">
        <v>61</v>
      </c>
      <c r="B112" s="1">
        <v>4.8704200000000002</v>
      </c>
      <c r="C112" s="2">
        <f t="shared" si="13"/>
        <v>0.5</v>
      </c>
      <c r="D112" s="2">
        <f t="shared" si="14"/>
        <v>553.3629373445001</v>
      </c>
      <c r="F112" s="2">
        <f>(K1r*(1+$C112*(k4r+k5r-k5r*k6r*$C112/(1+$C112*k6r)))*D112+(k3r*k4r*$C112-(k2r+k3r)*(1+$C112*(k4r+k5r-k5r*k6r*$C112/(1+$C112*k6r))))*(L111+$C112*F111)+k4r*(M111+$C112*G111)+(k4r*k6r*$C112/(1+$C112*k6r))*(N111+$C112*H111))/((1+$C112*(k4r+k5r-k5r*k6r*$C112/(1+$C112*k6r)))*(1+$C112*(k2r+k3r))-k3r*k4r*$C112^2)</f>
        <v>3.2105565211962896</v>
      </c>
      <c r="G112" s="2">
        <f>(k3r*L112-(k4r+k5r-k5r*k6r*$C112/(1+$C112*k6r))*(M111+$C112*G111)+(k6r/(1+$C112*k6r))*(N111+$C112*H111))/(1+$C112*(k4r+k5r-k5r*k6r*$C112/(1+$C112*k6r)))</f>
        <v>2.2944233739147597</v>
      </c>
      <c r="H112" s="2">
        <f>(k5r*M112-k6r*(N111+$C112*H111))/(1+$C112*k6r)</f>
        <v>12.388309048868239</v>
      </c>
      <c r="I112" s="2">
        <f t="shared" si="12"/>
        <v>17.893288943979286</v>
      </c>
      <c r="J112" s="2">
        <f t="shared" si="18"/>
        <v>0.19481680000000001</v>
      </c>
      <c r="K112" s="10">
        <f t="shared" si="19"/>
        <v>17.372374186220117</v>
      </c>
      <c r="L112" s="2">
        <f t="shared" si="15"/>
        <v>339.08647665636795</v>
      </c>
      <c r="M112" s="2">
        <f t="shared" si="16"/>
        <v>217.60802643531844</v>
      </c>
      <c r="N112" s="2">
        <f t="shared" si="17"/>
        <v>502.03330659572401</v>
      </c>
    </row>
    <row r="113" spans="1:14" s="2" customFormat="1" x14ac:dyDescent="0.2">
      <c r="A113" s="1">
        <v>62</v>
      </c>
      <c r="B113" s="1">
        <v>4.8334799999999998</v>
      </c>
      <c r="C113" s="2">
        <f t="shared" si="13"/>
        <v>0.5</v>
      </c>
      <c r="D113" s="2">
        <f t="shared" si="14"/>
        <v>558.21488734450008</v>
      </c>
      <c r="F113" s="2">
        <f>(K1r*(1+$C113*(k4r+k5r-k5r*k6r*$C113/(1+$C113*k6r)))*D113+(k3r*k4r*$C113-(k2r+k3r)*(1+$C113*(k4r+k5r-k5r*k6r*$C113/(1+$C113*k6r))))*(L112+$C113*F112)+k4r*(M112+$C113*G112)+(k4r*k6r*$C113/(1+$C113*k6r))*(N112+$C113*H112))/((1+$C113*(k4r+k5r-k5r*k6r*$C113/(1+$C113*k6r)))*(1+$C113*(k2r+k3r))-k3r*k4r*$C113^2)</f>
        <v>3.1872670949319484</v>
      </c>
      <c r="G113" s="2">
        <f>(k3r*L113-(k4r+k5r-k5r*k6r*$C113/(1+$C113*k6r))*(M112+$C113*G112)+(k6r/(1+$C113*k6r))*(N112+$C113*H112))/(1+$C113*(k4r+k5r-k5r*k6r*$C113/(1+$C113*k6r)))</f>
        <v>2.2803326310520808</v>
      </c>
      <c r="H113" s="2">
        <f>(k5r*M113-k6r*(N112+$C113*H112))/(1+$C113*k6r)</f>
        <v>12.447122133156785</v>
      </c>
      <c r="I113" s="2">
        <f t="shared" si="12"/>
        <v>17.914721859140815</v>
      </c>
      <c r="J113" s="2">
        <f t="shared" si="18"/>
        <v>0.19333919999999999</v>
      </c>
      <c r="K113" s="10">
        <f t="shared" si="19"/>
        <v>17.391472184775182</v>
      </c>
      <c r="L113" s="2">
        <f t="shared" si="15"/>
        <v>342.28538846443206</v>
      </c>
      <c r="M113" s="2">
        <f t="shared" si="16"/>
        <v>219.89540443780186</v>
      </c>
      <c r="N113" s="2">
        <f t="shared" si="17"/>
        <v>514.45102218673651</v>
      </c>
    </row>
    <row r="114" spans="1:14" s="2" customFormat="1" x14ac:dyDescent="0.2">
      <c r="A114" s="1">
        <v>63</v>
      </c>
      <c r="B114" s="1">
        <v>4.7972799999999998</v>
      </c>
      <c r="C114" s="2">
        <f t="shared" si="13"/>
        <v>0.5</v>
      </c>
      <c r="D114" s="2">
        <f t="shared" si="14"/>
        <v>563.03026734450009</v>
      </c>
      <c r="F114" s="2">
        <f>(K1r*(1+$C114*(k4r+k5r-k5r*k6r*$C114/(1+$C114*k6r)))*D114+(k3r*k4r*$C114-(k2r+k3r)*(1+$C114*(k4r+k5r-k5r*k6r*$C114/(1+$C114*k6r))))*(L113+$C114*F113)+k4r*(M113+$C114*G113)+(k4r*k6r*$C114/(1+$C114*k6r))*(N113+$C114*H113))/((1+$C114*(k4r+k5r-k5r*k6r*$C114/(1+$C114*k6r)))*(1+$C114*(k2r+k3r))-k3r*k4r*$C114^2)</f>
        <v>3.1645062604589231</v>
      </c>
      <c r="G114" s="2">
        <f>(k3r*L114-(k4r+k5r-k5r*k6r*$C114/(1+$C114*k6r))*(M113+$C114*G113)+(k6r/(1+$C114*k6r))*(N113+$C114*H113))/(1+$C114*(k4r+k5r-k5r*k6r*$C114/(1+$C114*k6r)))</f>
        <v>2.2665932462123015</v>
      </c>
      <c r="H114" s="2">
        <f>(k5r*M114-k6r*(N113+$C114*H113))/(1+$C114*k6r)</f>
        <v>12.504242345852312</v>
      </c>
      <c r="I114" s="2">
        <f t="shared" si="12"/>
        <v>17.935341852523536</v>
      </c>
      <c r="J114" s="2">
        <f t="shared" si="18"/>
        <v>0.19189119999999998</v>
      </c>
      <c r="K114" s="10">
        <f t="shared" si="19"/>
        <v>17.409819378422593</v>
      </c>
      <c r="L114" s="2">
        <f t="shared" si="15"/>
        <v>345.46127514212748</v>
      </c>
      <c r="M114" s="2">
        <f t="shared" si="16"/>
        <v>222.16886737643404</v>
      </c>
      <c r="N114" s="2">
        <f t="shared" si="17"/>
        <v>526.92670442624103</v>
      </c>
    </row>
    <row r="115" spans="1:14" s="2" customFormat="1" x14ac:dyDescent="0.2">
      <c r="A115" s="1">
        <v>64</v>
      </c>
      <c r="B115" s="1">
        <v>4.7617700000000003</v>
      </c>
      <c r="C115" s="2">
        <f t="shared" si="13"/>
        <v>0.5</v>
      </c>
      <c r="D115" s="2">
        <f t="shared" si="14"/>
        <v>567.80979234450012</v>
      </c>
      <c r="F115" s="2">
        <f>(K1r*(1+$C115*(k4r+k5r-k5r*k6r*$C115/(1+$C115*k6r)))*D115+(k3r*k4r*$C115-(k2r+k3r)*(1+$C115*(k4r+k5r-k5r*k6r*$C115/(1+$C115*k6r))))*(L114+$C115*F114)+k4r*(M114+$C115*G114)+(k4r*k6r*$C115/(1+$C115*k6r))*(N114+$C115*H114))/((1+$C115*(k4r+k5r-k5r*k6r*$C115/(1+$C115*k6r)))*(1+$C115*(k2r+k3r))-k3r*k4r*$C115^2)</f>
        <v>3.1422364885392668</v>
      </c>
      <c r="G115" s="2">
        <f>(k3r*L115-(k4r+k5r-k5r*k6r*$C115/(1+$C115*k6r))*(M114+$C115*G114)+(k6r/(1+$C115*k6r))*(N114+$C115*H114))/(1+$C115*(k4r+k5r-k5r*k6r*$C115/(1+$C115*k6r)))</f>
        <v>2.2531790794351565</v>
      </c>
      <c r="H115" s="2">
        <f>(k5r*M115-k6r*(N114+$C115*H114))/(1+$C115*k6r)</f>
        <v>12.559713459849704</v>
      </c>
      <c r="I115" s="2">
        <f t="shared" si="12"/>
        <v>17.955129027824128</v>
      </c>
      <c r="J115" s="2">
        <f t="shared" si="18"/>
        <v>0.19047080000000002</v>
      </c>
      <c r="K115" s="10">
        <f t="shared" si="19"/>
        <v>17.427394666711162</v>
      </c>
      <c r="L115" s="2">
        <f t="shared" si="15"/>
        <v>348.61464651662658</v>
      </c>
      <c r="M115" s="2">
        <f t="shared" si="16"/>
        <v>224.42875353925777</v>
      </c>
      <c r="N115" s="2">
        <f t="shared" si="17"/>
        <v>539.45868232909208</v>
      </c>
    </row>
    <row r="116" spans="1:14" s="2" customFormat="1" x14ac:dyDescent="0.2">
      <c r="A116" s="1">
        <v>65</v>
      </c>
      <c r="B116" s="1">
        <v>4.7268999999999997</v>
      </c>
      <c r="C116" s="2">
        <f t="shared" si="13"/>
        <v>0.5</v>
      </c>
      <c r="D116" s="2">
        <f t="shared" si="14"/>
        <v>572.5541273445001</v>
      </c>
      <c r="F116" s="2">
        <f>(K1r*(1+$C116*(k4r+k5r-k5r*k6r*$C116/(1+$C116*k6r)))*D116+(k3r*k4r*$C116-(k2r+k3r)*(1+$C116*(k4r+k5r-k5r*k6r*$C116/(1+$C116*k6r))))*(L115+$C116*F115)+k4r*(M115+$C116*G115)+(k4r*k6r*$C116/(1+$C116*k6r))*(N115+$C116*H115))/((1+$C116*(k4r+k5r-k5r*k6r*$C116/(1+$C116*k6r)))*(1+$C116*(k2r+k3r))-k3r*k4r*$C116^2)</f>
        <v>3.1204227725523994</v>
      </c>
      <c r="G116" s="2">
        <f>(k3r*L116-(k4r+k5r-k5r*k6r*$C116/(1+$C116*k6r))*(M115+$C116*G115)+(k6r/(1+$C116*k6r))*(N115+$C116*H115))/(1+$C116*(k4r+k5r-k5r*k6r*$C116/(1+$C116*k6r)))</f>
        <v>2.2400656780871002</v>
      </c>
      <c r="H116" s="2">
        <f>(k5r*M116-k6r*(N115+$C116*H115))/(1+$C116*k6r)</f>
        <v>12.613576798857059</v>
      </c>
      <c r="I116" s="2">
        <f t="shared" si="12"/>
        <v>17.974065249496558</v>
      </c>
      <c r="J116" s="2">
        <f t="shared" si="18"/>
        <v>0.18907599999999999</v>
      </c>
      <c r="K116" s="10">
        <f t="shared" si="19"/>
        <v>17.444178639516696</v>
      </c>
      <c r="L116" s="2">
        <f t="shared" si="15"/>
        <v>351.74597614717243</v>
      </c>
      <c r="M116" s="2">
        <f t="shared" si="16"/>
        <v>226.67537591801889</v>
      </c>
      <c r="N116" s="2">
        <f t="shared" si="17"/>
        <v>552.04532745844551</v>
      </c>
    </row>
    <row r="117" spans="1:14" s="2" customFormat="1" x14ac:dyDescent="0.2">
      <c r="A117" s="1">
        <v>66</v>
      </c>
      <c r="B117" s="1">
        <v>4.6926199999999998</v>
      </c>
      <c r="C117" s="2">
        <f t="shared" si="13"/>
        <v>0.5</v>
      </c>
      <c r="D117" s="2">
        <f t="shared" si="14"/>
        <v>577.26388734450006</v>
      </c>
      <c r="F117" s="2">
        <f>(K1r*(1+$C117*(k4r+k5r-k5r*k6r*$C117/(1+$C117*k6r)))*D117+(k3r*k4r*$C117-(k2r+k3r)*(1+$C117*(k4r+k5r-k5r*k6r*$C117/(1+$C117*k6r))))*(L116+$C117*F116)+k4r*(M116+$C117*G116)+(k4r*k6r*$C117/(1+$C117*k6r))*(N116+$C117*H116))/((1+$C117*(k4r+k5r-k5r*k6r*$C117/(1+$C117*k6r)))*(1+$C117*(k2r+k3r))-k3r*k4r*$C117^2)</f>
        <v>3.099031500836682</v>
      </c>
      <c r="G117" s="2">
        <f>(k3r*L117-(k4r+k5r-k5r*k6r*$C117/(1+$C117*k6r))*(M116+$C117*G116)+(k6r/(1+$C117*k6r))*(N116+$C117*H116))/(1+$C117*(k4r+k5r-k5r*k6r*$C117/(1+$C117*k6r)))</f>
        <v>2.2272300784594861</v>
      </c>
      <c r="H117" s="2">
        <f>(k5r*M117-k6r*(N116+$C117*H116))/(1+$C117*k6r)</f>
        <v>12.665871388183719</v>
      </c>
      <c r="I117" s="2">
        <f t="shared" si="12"/>
        <v>17.992132967479886</v>
      </c>
      <c r="J117" s="2">
        <f t="shared" si="18"/>
        <v>0.1877048</v>
      </c>
      <c r="K117" s="10">
        <f t="shared" si="19"/>
        <v>17.46015244878069</v>
      </c>
      <c r="L117" s="2">
        <f t="shared" si="15"/>
        <v>354.85570328386694</v>
      </c>
      <c r="M117" s="2">
        <f t="shared" si="16"/>
        <v>228.90902379629219</v>
      </c>
      <c r="N117" s="2">
        <f t="shared" si="17"/>
        <v>564.6850515519659</v>
      </c>
    </row>
    <row r="118" spans="1:14" s="2" customFormat="1" x14ac:dyDescent="0.2">
      <c r="A118" s="1">
        <v>67</v>
      </c>
      <c r="B118" s="1">
        <v>4.6589</v>
      </c>
      <c r="C118" s="2">
        <f t="shared" si="13"/>
        <v>0.5</v>
      </c>
      <c r="D118" s="2">
        <f t="shared" si="14"/>
        <v>581.93964734450003</v>
      </c>
      <c r="F118" s="2">
        <f>(K1r*(1+$C118*(k4r+k5r-k5r*k6r*$C118/(1+$C118*k6r)))*D118+(k3r*k4r*$C118-(k2r+k3r)*(1+$C118*(k4r+k5r-k5r*k6r*$C118/(1+$C118*k6r))))*(L117+$C118*F117)+k4r*(M117+$C118*G117)+(k4r*k6r*$C118/(1+$C118*k6r))*(N117+$C118*H117))/((1+$C118*(k4r+k5r-k5r*k6r*$C118/(1+$C118*k6r)))*(1+$C118*(k2r+k3r))-k3r*k4r*$C118^2)</f>
        <v>3.0780327632719096</v>
      </c>
      <c r="G118" s="2">
        <f>(k3r*L118-(k4r+k5r-k5r*k6r*$C118/(1+$C118*k6r))*(M117+$C118*G117)+(k6r/(1+$C118*k6r))*(N117+$C118*H117))/(1+$C118*(k4r+k5r-k5r*k6r*$C118/(1+$C118*k6r)))</f>
        <v>2.2146508279608659</v>
      </c>
      <c r="H118" s="2">
        <f>(k5r*M118-k6r*(N117+$C118*H117))/(1+$C118*k6r)</f>
        <v>12.716634097014541</v>
      </c>
      <c r="I118" s="2">
        <f t="shared" si="12"/>
        <v>18.009317688247314</v>
      </c>
      <c r="J118" s="2">
        <f t="shared" si="18"/>
        <v>0.18635599999999999</v>
      </c>
      <c r="K118" s="10">
        <f t="shared" si="19"/>
        <v>17.475300980717421</v>
      </c>
      <c r="L118" s="2">
        <f t="shared" si="15"/>
        <v>357.94423541592124</v>
      </c>
      <c r="M118" s="2">
        <f t="shared" si="16"/>
        <v>231.12996424950236</v>
      </c>
      <c r="N118" s="2">
        <f t="shared" si="17"/>
        <v>577.37630429456499</v>
      </c>
    </row>
    <row r="119" spans="1:14" s="2" customFormat="1" x14ac:dyDescent="0.2">
      <c r="A119" s="1">
        <v>68</v>
      </c>
      <c r="B119" s="1">
        <v>4.6257099999999998</v>
      </c>
      <c r="C119" s="2">
        <f t="shared" si="13"/>
        <v>0.5</v>
      </c>
      <c r="D119" s="2">
        <f t="shared" si="14"/>
        <v>586.5819523445</v>
      </c>
      <c r="F119" s="2">
        <f>(K1r*(1+$C119*(k4r+k5r-k5r*k6r*$C119/(1+$C119*k6r)))*D119+(k3r*k4r*$C119-(k2r+k3r)*(1+$C119*(k4r+k5r-k5r*k6r*$C119/(1+$C119*k6r))))*(L118+$C119*F118)+k4r*(M118+$C119*G118)+(k4r*k6r*$C119/(1+$C119*k6r))*(N118+$C119*H118))/((1+$C119*(k4r+k5r-k5r*k6r*$C119/(1+$C119*k6r)))*(1+$C119*(k2r+k3r))-k3r*k4r*$C119^2)</f>
        <v>3.057401285366085</v>
      </c>
      <c r="G119" s="2">
        <f>(k3r*L119-(k4r+k5r-k5r*k6r*$C119/(1+$C119*k6r))*(M118+$C119*G118)+(k6r/(1+$C119*k6r))*(N118+$C119*H118))/(1+$C119*(k4r+k5r-k5r*k6r*$C119/(1+$C119*k6r)))</f>
        <v>2.2023083919457802</v>
      </c>
      <c r="H119" s="2">
        <f>(k5r*M119-k6r*(N118+$C119*H118))/(1+$C119*k6r)</f>
        <v>12.765899796344012</v>
      </c>
      <c r="I119" s="2">
        <f t="shared" si="12"/>
        <v>18.025609473655877</v>
      </c>
      <c r="J119" s="2">
        <f t="shared" si="18"/>
        <v>0.18502839999999998</v>
      </c>
      <c r="K119" s="10">
        <f t="shared" si="19"/>
        <v>17.489613494709641</v>
      </c>
      <c r="L119" s="2">
        <f t="shared" si="15"/>
        <v>361.01195244024024</v>
      </c>
      <c r="M119" s="2">
        <f t="shared" si="16"/>
        <v>233.33844385945568</v>
      </c>
      <c r="N119" s="2">
        <f t="shared" si="17"/>
        <v>590.11757124124426</v>
      </c>
    </row>
    <row r="120" spans="1:14" s="2" customFormat="1" x14ac:dyDescent="0.2">
      <c r="A120" s="1">
        <v>69</v>
      </c>
      <c r="B120" s="1">
        <v>4.5929799999999998</v>
      </c>
      <c r="C120" s="2">
        <f t="shared" si="13"/>
        <v>0.5</v>
      </c>
      <c r="D120" s="2">
        <f t="shared" si="14"/>
        <v>591.19129734449996</v>
      </c>
      <c r="F120" s="2">
        <f>(K1r*(1+$C120*(k4r+k5r-k5r*k6r*$C120/(1+$C120*k6r)))*D120+(k3r*k4r*$C120-(k2r+k3r)*(1+$C120*(k4r+k5r-k5r*k6r*$C120/(1+$C120*k6r))))*(L119+$C120*F119)+k4r*(M119+$C120*G119)+(k4r*k6r*$C120/(1+$C120*k6r))*(N119+$C120*H119))/((1+$C120*(k4r+k5r-k5r*k6r*$C120/(1+$C120*k6r)))*(1+$C120*(k2r+k3r))-k3r*k4r*$C120^2)</f>
        <v>3.0371084803523862</v>
      </c>
      <c r="G120" s="2">
        <f>(k3r*L120-(k4r+k5r-k5r*k6r*$C120/(1+$C120*k6r))*(M119+$C120*G119)+(k6r/(1+$C120*k6r))*(N119+$C120*H119))/(1+$C120*(k4r+k5r-k5r*k6r*$C120/(1+$C120*k6r)))</f>
        <v>2.1901845558523823</v>
      </c>
      <c r="H120" s="2">
        <f>(k5r*M120-k6r*(N119+$C120*H119))/(1+$C120*k6r)</f>
        <v>12.813701507735543</v>
      </c>
      <c r="I120" s="2">
        <f t="shared" si="12"/>
        <v>18.040994543940311</v>
      </c>
      <c r="J120" s="2">
        <f t="shared" si="18"/>
        <v>0.1837192</v>
      </c>
      <c r="K120" s="10">
        <f t="shared" si="19"/>
        <v>17.503073962182697</v>
      </c>
      <c r="L120" s="2">
        <f t="shared" si="15"/>
        <v>364.05920732309949</v>
      </c>
      <c r="M120" s="2">
        <f t="shared" si="16"/>
        <v>235.53469033335477</v>
      </c>
      <c r="N120" s="2">
        <f t="shared" si="17"/>
        <v>602.90737189328399</v>
      </c>
    </row>
    <row r="121" spans="1:14" s="2" customFormat="1" x14ac:dyDescent="0.2">
      <c r="A121" s="1">
        <v>70</v>
      </c>
      <c r="B121" s="1">
        <v>4.5607100000000003</v>
      </c>
      <c r="C121" s="2">
        <f t="shared" si="13"/>
        <v>0.5</v>
      </c>
      <c r="D121" s="2">
        <f t="shared" si="14"/>
        <v>595.76814234450001</v>
      </c>
      <c r="F121" s="2">
        <f>(K1r*(1+$C121*(k4r+k5r-k5r*k6r*$C121/(1+$C121*k6r)))*D121+(k3r*k4r*$C121-(k2r+k3r)*(1+$C121*(k4r+k5r-k5r*k6r*$C121/(1+$C121*k6r))))*(L120+$C121*F120)+k4r*(M120+$C121*G120)+(k4r*k6r*$C121/(1+$C121*k6r))*(N120+$C121*H120))/((1+$C121*(k4r+k5r-k5r*k6r*$C121/(1+$C121*k6r)))*(1+$C121*(k2r+k3r))-k3r*k4r*$C121^2)</f>
        <v>3.0171289323330424</v>
      </c>
      <c r="G121" s="2">
        <f>(k3r*L121-(k4r+k5r-k5r*k6r*$C121/(1+$C121*k6r))*(M120+$C121*G120)+(k6r/(1+$C121*k6r))*(N120+$C121*H120))/(1+$C121*(k4r+k5r-k5r*k6r*$C121/(1+$C121*k6r)))</f>
        <v>2.1782618825930173</v>
      </c>
      <c r="H121" s="2">
        <f>(k5r*M121-k6r*(N120+$C121*H120))/(1+$C121*k6r)</f>
        <v>12.860070505208638</v>
      </c>
      <c r="I121" s="2">
        <f t="shared" si="12"/>
        <v>18.055461320134697</v>
      </c>
      <c r="J121" s="2">
        <f t="shared" si="18"/>
        <v>0.18242840000000002</v>
      </c>
      <c r="K121" s="10">
        <f t="shared" si="19"/>
        <v>17.515671267329306</v>
      </c>
      <c r="L121" s="2">
        <f t="shared" si="15"/>
        <v>367.0863260294422</v>
      </c>
      <c r="M121" s="2">
        <f t="shared" si="16"/>
        <v>237.71891355257748</v>
      </c>
      <c r="N121" s="2">
        <f t="shared" si="17"/>
        <v>615.74425789975612</v>
      </c>
    </row>
    <row r="122" spans="1:14" s="2" customFormat="1" x14ac:dyDescent="0.2">
      <c r="A122" s="1">
        <v>71</v>
      </c>
      <c r="B122" s="1">
        <v>4.5288599999999999</v>
      </c>
      <c r="C122" s="2">
        <f t="shared" si="13"/>
        <v>0.5</v>
      </c>
      <c r="D122" s="2">
        <f t="shared" si="14"/>
        <v>600.31292734450005</v>
      </c>
      <c r="F122" s="2">
        <f>(K1r*(1+$C122*(k4r+k5r-k5r*k6r*$C122/(1+$C122*k6r)))*D122+(k3r*k4r*$C122-(k2r+k3r)*(1+$C122*(k4r+k5r-k5r*k6r*$C122/(1+$C122*k6r))))*(L121+$C122*F121)+k4r*(M121+$C122*G121)+(k4r*k6r*$C122/(1+$C122*k6r))*(N121+$C122*H121))/((1+$C122*(k4r+k5r-k5r*k6r*$C122/(1+$C122*k6r)))*(1+$C122*(k2r+k3r))-k3r*k4r*$C122^2)</f>
        <v>2.9974428844955043</v>
      </c>
      <c r="G122" s="2">
        <f>(k3r*L122-(k4r+k5r-k5r*k6r*$C122/(1+$C122*k6r))*(M121+$C122*G121)+(k6r/(1+$C122*k6r))*(N121+$C122*H121))/(1+$C122*(k4r+k5r-k5r*k6r*$C122/(1+$C122*k6r)))</f>
        <v>2.1665244660835188</v>
      </c>
      <c r="H122" s="2">
        <f>(k5r*M122-k6r*(N121+$C122*H121))/(1+$C122*k6r)</f>
        <v>12.90503642450712</v>
      </c>
      <c r="I122" s="2">
        <f t="shared" si="12"/>
        <v>18.069003775086145</v>
      </c>
      <c r="J122" s="2">
        <f t="shared" si="18"/>
        <v>0.18115439999999999</v>
      </c>
      <c r="K122" s="10">
        <f t="shared" si="19"/>
        <v>17.5273980240827</v>
      </c>
      <c r="L122" s="2">
        <f t="shared" si="15"/>
        <v>370.09361193785645</v>
      </c>
      <c r="M122" s="2">
        <f t="shared" si="16"/>
        <v>239.89130672691573</v>
      </c>
      <c r="N122" s="2">
        <f t="shared" si="17"/>
        <v>628.62681136461401</v>
      </c>
    </row>
    <row r="123" spans="1:14" s="2" customFormat="1" x14ac:dyDescent="0.2">
      <c r="A123" s="1">
        <v>72</v>
      </c>
      <c r="B123" s="1">
        <v>4.4973900000000002</v>
      </c>
      <c r="C123" s="2">
        <f t="shared" si="13"/>
        <v>0.5</v>
      </c>
      <c r="D123" s="2">
        <f t="shared" si="14"/>
        <v>604.8260523445</v>
      </c>
      <c r="F123" s="2">
        <f>(K1r*(1+$C123*(k4r+k5r-k5r*k6r*$C123/(1+$C123*k6r)))*D123+(k3r*k4r*$C123-(k2r+k3r)*(1+$C123*(k4r+k5r-k5r*k6r*$C123/(1+$C123*k6r))))*(L122+$C123*F122)+k4r*(M122+$C123*G122)+(k4r*k6r*$C123/(1+$C123*k6r))*(N122+$C123*H122))/((1+$C123*(k4r+k5r-k5r*k6r*$C123/(1+$C123*k6r)))*(1+$C123*(k2r+k3r))-k3r*k4r*$C123^2)</f>
        <v>2.9780275927651179</v>
      </c>
      <c r="G123" s="2">
        <f>(k3r*L123-(k4r+k5r-k5r*k6r*$C123/(1+$C123*k6r))*(M122+$C123*G122)+(k6r/(1+$C123*k6r))*(N122+$C123*H122))/(1+$C123*(k4r+k5r-k5r*k6r*$C123/(1+$C123*k6r)))</f>
        <v>2.1549576491010556</v>
      </c>
      <c r="H123" s="2">
        <f>(k5r*M123-k6r*(N122+$C123*H122))/(1+$C123*k6r)</f>
        <v>12.948627390041757</v>
      </c>
      <c r="I123" s="2">
        <f t="shared" si="12"/>
        <v>18.08161263190793</v>
      </c>
      <c r="J123" s="2">
        <f t="shared" si="18"/>
        <v>0.17989560000000002</v>
      </c>
      <c r="K123" s="10">
        <f t="shared" si="19"/>
        <v>17.53824372663161</v>
      </c>
      <c r="L123" s="2">
        <f t="shared" si="15"/>
        <v>373.08134717648676</v>
      </c>
      <c r="M123" s="2">
        <f t="shared" si="16"/>
        <v>242.05204778450801</v>
      </c>
      <c r="N123" s="2">
        <f t="shared" si="17"/>
        <v>641.5536432718884</v>
      </c>
    </row>
    <row r="124" spans="1:14" s="2" customFormat="1" x14ac:dyDescent="0.2">
      <c r="A124" s="1">
        <v>73</v>
      </c>
      <c r="B124" s="1">
        <v>4.4662800000000002</v>
      </c>
      <c r="C124" s="2">
        <f t="shared" si="13"/>
        <v>0.5</v>
      </c>
      <c r="D124" s="2">
        <f t="shared" si="14"/>
        <v>609.30788734450005</v>
      </c>
      <c r="F124" s="2">
        <f>(K1r*(1+$C124*(k4r+k5r-k5r*k6r*$C124/(1+$C124*k6r)))*D124+(k3r*k4r*$C124-(k2r+k3r)*(1+$C124*(k4r+k5r-k5r*k6r*$C124/(1+$C124*k6r))))*(L123+$C124*F123)+k4r*(M123+$C124*G123)+(k4r*k6r*$C124/(1+$C124*k6r))*(N123+$C124*H123))/((1+$C124*(k4r+k5r-k5r*k6r*$C124/(1+$C124*k6r)))*(1+$C124*(k2r+k3r))-k3r*k4r*$C124^2)</f>
        <v>2.9588621963708204</v>
      </c>
      <c r="G124" s="2">
        <f>(k3r*L124-(k4r+k5r-k5r*k6r*$C124/(1+$C124*k6r))*(M123+$C124*G123)+(k6r/(1+$C124*k6r))*(N123+$C124*H123))/(1+$C124*(k4r+k5r-k5r*k6r*$C124/(1+$C124*k6r)))</f>
        <v>2.1435473944830385</v>
      </c>
      <c r="H124" s="2">
        <f>(k5r*M124-k6r*(N123+$C124*H123))/(1+$C124*k6r)</f>
        <v>12.990870104313347</v>
      </c>
      <c r="I124" s="2">
        <f t="shared" si="12"/>
        <v>18.093279695167205</v>
      </c>
      <c r="J124" s="2">
        <f t="shared" si="18"/>
        <v>0.17865120000000001</v>
      </c>
      <c r="K124" s="10">
        <f t="shared" si="19"/>
        <v>17.548199707360517</v>
      </c>
      <c r="L124" s="2">
        <f t="shared" si="15"/>
        <v>376.04979207105475</v>
      </c>
      <c r="M124" s="2">
        <f t="shared" si="16"/>
        <v>244.20130030630006</v>
      </c>
      <c r="N124" s="2">
        <f t="shared" si="17"/>
        <v>654.52339201906591</v>
      </c>
    </row>
    <row r="125" spans="1:14" s="2" customFormat="1" x14ac:dyDescent="0.2">
      <c r="A125" s="1">
        <v>74</v>
      </c>
      <c r="B125" s="1">
        <v>4.4355099999999998</v>
      </c>
      <c r="C125" s="2">
        <f t="shared" si="13"/>
        <v>0.5</v>
      </c>
      <c r="D125" s="2">
        <f t="shared" si="14"/>
        <v>613.75878234449999</v>
      </c>
      <c r="F125" s="2">
        <f>(K1r*(1+$C125*(k4r+k5r-k5r*k6r*$C125/(1+$C125*k6r)))*D125+(k3r*k4r*$C125-(k2r+k3r)*(1+$C125*(k4r+k5r-k5r*k6r*$C125/(1+$C125*k6r))))*(L124+$C125*F124)+k4r*(M124+$C125*G124)+(k4r*k6r*$C125/(1+$C125*k6r))*(N124+$C125*H124))/((1+$C125*(k4r+k5r-k5r*k6r*$C125/(1+$C125*k6r)))*(1+$C125*(k2r+k3r))-k3r*k4r*$C125^2)</f>
        <v>2.9399295371277527</v>
      </c>
      <c r="G125" s="2">
        <f>(k3r*L125-(k4r+k5r-k5r*k6r*$C125/(1+$C125*k6r))*(M124+$C125*G124)+(k6r/(1+$C125*k6r))*(N124+$C125*H124))/(1+$C125*(k4r+k5r-k5r*k6r*$C125/(1+$C125*k6r)))</f>
        <v>2.1322807096734167</v>
      </c>
      <c r="H125" s="2">
        <f>(k5r*M125-k6r*(N124+$C125*H124))/(1+$C125*k6r)</f>
        <v>13.031789928316455</v>
      </c>
      <c r="I125" s="2">
        <f t="shared" si="12"/>
        <v>18.104000175117626</v>
      </c>
      <c r="J125" s="2">
        <f t="shared" si="18"/>
        <v>0.17742040000000001</v>
      </c>
      <c r="K125" s="10">
        <f t="shared" si="19"/>
        <v>17.55726056811292</v>
      </c>
      <c r="L125" s="2">
        <f t="shared" si="15"/>
        <v>378.99918793780404</v>
      </c>
      <c r="M125" s="2">
        <f t="shared" si="16"/>
        <v>246.33921435837829</v>
      </c>
      <c r="N125" s="2">
        <f t="shared" si="17"/>
        <v>667.53472203538081</v>
      </c>
    </row>
    <row r="126" spans="1:14" s="2" customFormat="1" x14ac:dyDescent="0.2">
      <c r="A126" s="1">
        <v>75</v>
      </c>
      <c r="B126" s="1">
        <v>4.4050399999999996</v>
      </c>
      <c r="C126" s="2">
        <f t="shared" si="13"/>
        <v>0.5</v>
      </c>
      <c r="D126" s="2">
        <f t="shared" si="14"/>
        <v>618.17905734449994</v>
      </c>
      <c r="F126" s="2">
        <f>(K1r*(1+$C126*(k4r+k5r-k5r*k6r*$C126/(1+$C126*k6r)))*D126+(k3r*k4r*$C126-(k2r+k3r)*(1+$C126*(k4r+k5r-k5r*k6r*$C126/(1+$C126*k6r))))*(L125+$C126*F125)+k4r*(M125+$C126*G125)+(k4r*k6r*$C126/(1+$C126*k6r))*(N125+$C126*H125))/((1+$C126*(k4r+k5r-k5r*k6r*$C126/(1+$C126*k6r)))*(1+$C126*(k2r+k3r))-k3r*k4r*$C126^2)</f>
        <v>2.9212113773793753</v>
      </c>
      <c r="G126" s="2">
        <f>(k3r*L126-(k4r+k5r-k5r*k6r*$C126/(1+$C126*k6r))*(M125+$C126*G125)+(k6r/(1+$C126*k6r))*(N125+$C126*H125))/(1+$C126*(k4r+k5r-k5r*k6r*$C126/(1+$C126*k6r)))</f>
        <v>2.1211455492260147</v>
      </c>
      <c r="H126" s="2">
        <f>(k5r*M126-k6r*(N125+$C126*H125))/(1+$C126*k6r)</f>
        <v>13.071410974160051</v>
      </c>
      <c r="I126" s="2">
        <f t="shared" si="12"/>
        <v>18.113767900765438</v>
      </c>
      <c r="J126" s="2">
        <f t="shared" si="18"/>
        <v>0.17620159999999999</v>
      </c>
      <c r="K126" s="10">
        <f t="shared" si="19"/>
        <v>17.56541878473482</v>
      </c>
      <c r="L126" s="2">
        <f t="shared" si="15"/>
        <v>381.9297583950576</v>
      </c>
      <c r="M126" s="2">
        <f t="shared" si="16"/>
        <v>248.465927487828</v>
      </c>
      <c r="N126" s="2">
        <f t="shared" si="17"/>
        <v>680.58632248661911</v>
      </c>
    </row>
    <row r="127" spans="1:14" s="2" customFormat="1" x14ac:dyDescent="0.2">
      <c r="A127" s="1">
        <v>76</v>
      </c>
      <c r="B127" s="1">
        <v>4.37486</v>
      </c>
      <c r="C127" s="2">
        <f t="shared" si="13"/>
        <v>0.5</v>
      </c>
      <c r="D127" s="2">
        <f t="shared" si="14"/>
        <v>622.56900734449994</v>
      </c>
      <c r="F127" s="2">
        <f>(K1r*(1+$C127*(k4r+k5r-k5r*k6r*$C127/(1+$C127*k6r)))*D127+(k3r*k4r*$C127-(k2r+k3r)*(1+$C127*(k4r+k5r-k5r*k6r*$C127/(1+$C127*k6r))))*(L126+$C127*F126)+k4r*(M126+$C127*G126)+(k4r*k6r*$C127/(1+$C127*k6r))*(N126+$C127*H126))/((1+$C127*(k4r+k5r-k5r*k6r*$C127/(1+$C127*k6r)))*(1+$C127*(k2r+k3r))-k3r*k4r*$C127^2)</f>
        <v>2.9026906603716367</v>
      </c>
      <c r="G127" s="2">
        <f>(k3r*L127-(k4r+k5r-k5r*k6r*$C127/(1+$C127*k6r))*(M126+$C127*G126)+(k6r/(1+$C127*k6r))*(N126+$C127*H126))/(1+$C127*(k4r+k5r-k5r*k6r*$C127/(1+$C127*k6r)))</f>
        <v>2.110130450675161</v>
      </c>
      <c r="H127" s="2">
        <f>(k5r*M127-k6r*(N126+$C127*H126))/(1+$C127*k6r)</f>
        <v>13.109756178393329</v>
      </c>
      <c r="I127" s="2">
        <f t="shared" si="12"/>
        <v>18.122577289440127</v>
      </c>
      <c r="J127" s="2">
        <f t="shared" si="18"/>
        <v>0.17499439999999999</v>
      </c>
      <c r="K127" s="10">
        <f t="shared" si="19"/>
        <v>17.572668597862521</v>
      </c>
      <c r="L127" s="2">
        <f t="shared" si="15"/>
        <v>384.84170941393313</v>
      </c>
      <c r="M127" s="2">
        <f t="shared" si="16"/>
        <v>250.58156548777859</v>
      </c>
      <c r="N127" s="2">
        <f t="shared" si="17"/>
        <v>693.6769060628958</v>
      </c>
    </row>
    <row r="128" spans="1:14" s="2" customFormat="1" x14ac:dyDescent="0.2">
      <c r="A128" s="1">
        <v>77</v>
      </c>
      <c r="B128" s="1">
        <v>4.3449600000000004</v>
      </c>
      <c r="C128" s="2">
        <f t="shared" si="13"/>
        <v>0.5</v>
      </c>
      <c r="D128" s="2">
        <f t="shared" si="14"/>
        <v>626.92891734449995</v>
      </c>
      <c r="F128" s="2">
        <f>(K1r*(1+$C128*(k4r+k5r-k5r*k6r*$C128/(1+$C128*k6r)))*D128+(k3r*k4r*$C128-(k2r+k3r)*(1+$C128*(k4r+k5r-k5r*k6r*$C128/(1+$C128*k6r))))*(L127+$C128*F127)+k4r*(M127+$C128*G127)+(k4r*k6r*$C128/(1+$C128*k6r))*(N127+$C128*H127))/((1+$C128*(k4r+k5r-k5r*k6r*$C128/(1+$C128*k6r)))*(1+$C128*(k2r+k3r))-k3r*k4r*$C128^2)</f>
        <v>2.8843551436723254</v>
      </c>
      <c r="G128" s="2">
        <f>(k3r*L128-(k4r+k5r-k5r*k6r*$C128/(1+$C128*k6r))*(M127+$C128*G127)+(k6r/(1+$C128*k6r))*(N127+$C128*H127))/(1+$C128*(k4r+k5r-k5r*k6r*$C128/(1+$C128*k6r)))</f>
        <v>2.0992250249272657</v>
      </c>
      <c r="H128" s="2">
        <f>(k5r*M128-k6r*(N127+$C128*H127))/(1+$C128*k6r)</f>
        <v>13.146847379627326</v>
      </c>
      <c r="I128" s="2">
        <f t="shared" si="12"/>
        <v>18.130427548226919</v>
      </c>
      <c r="J128" s="2">
        <f t="shared" si="18"/>
        <v>0.17379840000000002</v>
      </c>
      <c r="K128" s="10">
        <f t="shared" si="19"/>
        <v>17.579008846297839</v>
      </c>
      <c r="L128" s="2">
        <f t="shared" si="15"/>
        <v>387.7352323159551</v>
      </c>
      <c r="M128" s="2">
        <f t="shared" si="16"/>
        <v>252.6862432255798</v>
      </c>
      <c r="N128" s="2">
        <f t="shared" si="17"/>
        <v>706.80520784190617</v>
      </c>
    </row>
    <row r="129" spans="1:14" s="2" customFormat="1" x14ac:dyDescent="0.2">
      <c r="A129" s="1">
        <v>78</v>
      </c>
      <c r="B129" s="1">
        <v>4.3152999999999997</v>
      </c>
      <c r="C129" s="2">
        <f t="shared" si="13"/>
        <v>0.5</v>
      </c>
      <c r="D129" s="2">
        <f t="shared" si="14"/>
        <v>631.2590473445</v>
      </c>
      <c r="F129" s="2">
        <f>(K1r*(1+$C129*(k4r+k5r-k5r*k6r*$C129/(1+$C129*k6r)))*D129+(k3r*k4r*$C129-(k2r+k3r)*(1+$C129*(k4r+k5r-k5r*k6r*$C129/(1+$C129*k6r))))*(L128+$C129*F128)+k4r*(M128+$C129*G128)+(k4r*k6r*$C129/(1+$C129*k6r))*(N128+$C129*H128))/((1+$C129*(k4r+k5r-k5r*k6r*$C129/(1+$C129*k6r)))*(1+$C129*(k2r+k3r))-k3r*k4r*$C129^2)</f>
        <v>2.8661905571587463</v>
      </c>
      <c r="G129" s="2">
        <f>(k3r*L129-(k4r+k5r-k5r*k6r*$C129/(1+$C129*k6r))*(M128+$C129*G128)+(k6r/(1+$C129*k6r))*(N128+$C129*H128))/(1+$C129*(k4r+k5r-k5r*k6r*$C129/(1+$C129*k6r)))</f>
        <v>2.0884198693747864</v>
      </c>
      <c r="H129" s="2">
        <f>(k5r*M129-k6r*(N128+$C129*H128))/(1+$C129*k6r)</f>
        <v>13.182705411444047</v>
      </c>
      <c r="I129" s="2">
        <f t="shared" si="12"/>
        <v>18.137315837977582</v>
      </c>
      <c r="J129" s="2">
        <f t="shared" si="18"/>
        <v>0.17261199999999999</v>
      </c>
      <c r="K129" s="10">
        <f t="shared" si="19"/>
        <v>17.58443520445848</v>
      </c>
      <c r="L129" s="2">
        <f t="shared" si="15"/>
        <v>390.61050516637061</v>
      </c>
      <c r="M129" s="2">
        <f t="shared" si="16"/>
        <v>254.78006567273081</v>
      </c>
      <c r="N129" s="2">
        <f t="shared" si="17"/>
        <v>719.96998423744185</v>
      </c>
    </row>
    <row r="130" spans="1:14" s="2" customFormat="1" x14ac:dyDescent="0.2">
      <c r="A130" s="1">
        <v>79</v>
      </c>
      <c r="B130" s="1">
        <v>4.2858700000000001</v>
      </c>
      <c r="C130" s="2">
        <f t="shared" si="13"/>
        <v>0.5</v>
      </c>
      <c r="D130" s="2">
        <f t="shared" si="14"/>
        <v>635.55963234449996</v>
      </c>
      <c r="F130" s="2">
        <f>(K1r*(1+$C130*(k4r+k5r-k5r*k6r*$C130/(1+$C130*k6r)))*D130+(k3r*k4r*$C130-(k2r+k3r)*(1+$C130*(k4r+k5r-k5r*k6r*$C130/(1+$C130*k6r))))*(L129+$C130*F129)+k4r*(M129+$C130*G129)+(k4r*k6r*$C130/(1+$C130*k6r))*(N129+$C130*H129))/((1+$C130*(k4r+k5r-k5r*k6r*$C130/(1+$C130*k6r)))*(1+$C130*(k2r+k3r))-k3r*k4r*$C130^2)</f>
        <v>2.8481820362110613</v>
      </c>
      <c r="G130" s="2">
        <f>(k3r*L130-(k4r+k5r-k5r*k6r*$C130/(1+$C130*k6r))*(M129+$C130*G129)+(k6r/(1+$C130*k6r))*(N129+$C130*H129))/(1+$C130*(k4r+k5r-k5r*k6r*$C130/(1+$C130*k6r)))</f>
        <v>2.0777058609689405</v>
      </c>
      <c r="H130" s="2">
        <f>(k5r*M130-k6r*(N129+$C130*H129))/(1+$C130*k6r)</f>
        <v>13.217350162786646</v>
      </c>
      <c r="I130" s="2">
        <f t="shared" si="12"/>
        <v>18.143238059966649</v>
      </c>
      <c r="J130" s="2">
        <f t="shared" si="18"/>
        <v>0.1714348</v>
      </c>
      <c r="K130" s="10">
        <f t="shared" si="19"/>
        <v>17.588943337567983</v>
      </c>
      <c r="L130" s="2">
        <f t="shared" si="15"/>
        <v>393.46769146305553</v>
      </c>
      <c r="M130" s="2">
        <f t="shared" si="16"/>
        <v>256.8631285379027</v>
      </c>
      <c r="N130" s="2">
        <f t="shared" si="17"/>
        <v>733.1700120245572</v>
      </c>
    </row>
    <row r="131" spans="1:14" s="2" customFormat="1" x14ac:dyDescent="0.2">
      <c r="A131" s="1">
        <v>80</v>
      </c>
      <c r="B131" s="1">
        <v>4.2566600000000001</v>
      </c>
      <c r="C131" s="2">
        <f t="shared" si="13"/>
        <v>0.5</v>
      </c>
      <c r="D131" s="2">
        <f t="shared" si="14"/>
        <v>639.83089734449993</v>
      </c>
      <c r="F131" s="2">
        <f>(K1r*(1+$C131*(k4r+k5r-k5r*k6r*$C131/(1+$C131*k6r)))*D131+(k3r*k4r*$C131-(k2r+k3r)*(1+$C131*(k4r+k5r-k5r*k6r*$C131/(1+$C131*k6r))))*(L130+$C131*F130)+k4r*(M130+$C131*G130)+(k4r*k6r*$C131/(1+$C131*k6r))*(N130+$C131*H130))/((1+$C131*(k4r+k5r-k5r*k6r*$C131/(1+$C131*k6r)))*(1+$C131*(k2r+k3r))-k3r*k4r*$C131^2)</f>
        <v>2.8303187471460691</v>
      </c>
      <c r="G131" s="2">
        <f>(k3r*L131-(k4r+k5r-k5r*k6r*$C131/(1+$C131*k6r))*(M130+$C131*G130)+(k6r/(1+$C131*k6r))*(N130+$C131*H130))/(1+$C131*(k4r+k5r-k5r*k6r*$C131/(1+$C131*k6r)))</f>
        <v>2.0670744562593844</v>
      </c>
      <c r="H131" s="2">
        <f>(k5r*M131-k6r*(N130+$C131*H130))/(1+$C131*k6r)</f>
        <v>13.250800621554074</v>
      </c>
      <c r="I131" s="2">
        <f t="shared" si="12"/>
        <v>18.148193824959527</v>
      </c>
      <c r="J131" s="2">
        <f t="shared" si="18"/>
        <v>0.17026640000000001</v>
      </c>
      <c r="K131" s="10">
        <f t="shared" si="19"/>
        <v>17.592532471961146</v>
      </c>
      <c r="L131" s="2">
        <f t="shared" si="15"/>
        <v>396.30694185473408</v>
      </c>
      <c r="M131" s="2">
        <f t="shared" si="16"/>
        <v>258.93551869651685</v>
      </c>
      <c r="N131" s="2">
        <f t="shared" si="17"/>
        <v>746.40408741672752</v>
      </c>
    </row>
    <row r="132" spans="1:14" s="2" customFormat="1" x14ac:dyDescent="0.2">
      <c r="A132" s="1">
        <v>81</v>
      </c>
      <c r="B132" s="1">
        <v>4.2276400000000001</v>
      </c>
      <c r="C132" s="2">
        <f t="shared" si="13"/>
        <v>0.5</v>
      </c>
      <c r="D132" s="2">
        <f t="shared" si="14"/>
        <v>644.07304734449997</v>
      </c>
      <c r="F132" s="2">
        <f>(K1r*(1+$C132*(k4r+k5r-k5r*k6r*$C132/(1+$C132*k6r)))*D132+(k3r*k4r*$C132-(k2r+k3r)*(1+$C132*(k4r+k5r-k5r*k6r*$C132/(1+$C132*k6r))))*(L131+$C132*F131)+k4r*(M131+$C132*G131)+(k4r*k6r*$C132/(1+$C132*k6r))*(N131+$C132*H131))/((1+$C132*(k4r+k5r-k5r*k6r*$C132/(1+$C132*k6r)))*(1+$C132*(k2r+k3r))-k3r*k4r*$C132^2)</f>
        <v>2.8125888043145668</v>
      </c>
      <c r="G132" s="2">
        <f>(k3r*L132-(k4r+k5r-k5r*k6r*$C132/(1+$C132*k6r))*(M131+$C132*G131)+(k6r/(1+$C132*k6r))*(N131+$C132*H131))/(1+$C132*(k4r+k5r-k5r*k6r*$C132/(1+$C132*k6r)))</f>
        <v>2.0565178203695043</v>
      </c>
      <c r="H132" s="2">
        <f>(k5r*M132-k6r*(N131+$C132*H131))/(1+$C132*k6r)</f>
        <v>13.283074934837272</v>
      </c>
      <c r="I132" s="2">
        <f t="shared" si="12"/>
        <v>18.152181559521342</v>
      </c>
      <c r="J132" s="2">
        <f t="shared" si="18"/>
        <v>0.16910559999999999</v>
      </c>
      <c r="K132" s="10">
        <f t="shared" si="19"/>
        <v>17.595199897140489</v>
      </c>
      <c r="L132" s="2">
        <f t="shared" si="15"/>
        <v>399.12839563046441</v>
      </c>
      <c r="M132" s="2">
        <f t="shared" si="16"/>
        <v>260.99731483483129</v>
      </c>
      <c r="N132" s="2">
        <f t="shared" si="17"/>
        <v>759.67102519492323</v>
      </c>
    </row>
    <row r="133" spans="1:14" s="2" customFormat="1" x14ac:dyDescent="0.2">
      <c r="A133" s="1">
        <v>82</v>
      </c>
      <c r="B133" s="1">
        <v>4.1988099999999999</v>
      </c>
      <c r="C133" s="2">
        <f t="shared" si="13"/>
        <v>0.5</v>
      </c>
      <c r="D133" s="2">
        <f t="shared" si="14"/>
        <v>648.28627234449993</v>
      </c>
      <c r="F133" s="2">
        <f>(K1r*(1+$C133*(k4r+k5r-k5r*k6r*$C133/(1+$C133*k6r)))*D133+(k3r*k4r*$C133-(k2r+k3r)*(1+$C133*(k4r+k5r-k5r*k6r*$C133/(1+$C133*k6r))))*(L132+$C133*F132)+k4r*(M132+$C133*G132)+(k4r*k6r*$C133/(1+$C133*k6r))*(N132+$C133*H132))/((1+$C133*(k4r+k5r-k5r*k6r*$C133/(1+$C133*k6r)))*(1+$C133*(k2r+k3r))-k3r*k4r*$C133^2)</f>
        <v>2.7949814605302858</v>
      </c>
      <c r="G133" s="2">
        <f>(k3r*L133-(k4r+k5r-k5r*k6r*$C133/(1+$C133*k6r))*(M132+$C133*G132)+(k6r/(1+$C133*k6r))*(N132+$C133*H132))/(1+$C133*(k4r+k5r-k5r*k6r*$C133/(1+$C133*k6r)))</f>
        <v>2.0460285566099867</v>
      </c>
      <c r="H133" s="2">
        <f>(k5r*M133-k6r*(N132+$C133*H132))/(1+$C133*k6r)</f>
        <v>13.314190462927629</v>
      </c>
      <c r="I133" s="2">
        <f t="shared" si="12"/>
        <v>18.155200480067901</v>
      </c>
      <c r="J133" s="2">
        <f t="shared" si="18"/>
        <v>0.1679524</v>
      </c>
      <c r="K133" s="10">
        <f t="shared" si="19"/>
        <v>17.596944860865186</v>
      </c>
      <c r="L133" s="2">
        <f t="shared" si="15"/>
        <v>401.93218076288684</v>
      </c>
      <c r="M133" s="2">
        <f t="shared" si="16"/>
        <v>263.04858802332103</v>
      </c>
      <c r="N133" s="2">
        <f t="shared" si="17"/>
        <v>772.96965789380567</v>
      </c>
    </row>
    <row r="134" spans="1:14" s="2" customFormat="1" x14ac:dyDescent="0.2">
      <c r="A134" s="1">
        <v>83</v>
      </c>
      <c r="B134" s="1">
        <v>4.1701600000000001</v>
      </c>
      <c r="C134" s="2">
        <f t="shared" si="13"/>
        <v>0.5</v>
      </c>
      <c r="D134" s="2">
        <f t="shared" si="14"/>
        <v>652.47075734449993</v>
      </c>
      <c r="F134" s="2">
        <f>(K1r*(1+$C134*(k4r+k5r-k5r*k6r*$C134/(1+$C134*k6r)))*D134+(k3r*k4r*$C134-(k2r+k3r)*(1+$C134*(k4r+k5r-k5r*k6r*$C134/(1+$C134*k6r))))*(L133+$C134*F133)+k4r*(M133+$C134*G133)+(k4r*k6r*$C134/(1+$C134*k6r))*(N133+$C134*H133))/((1+$C134*(k4r+k5r-k5r*k6r*$C134/(1+$C134*k6r)))*(1+$C134*(k2r+k3r))-k3r*k4r*$C134^2)</f>
        <v>2.7774893307925139</v>
      </c>
      <c r="G134" s="2">
        <f>(k3r*L134-(k4r+k5r-k5r*k6r*$C134/(1+$C134*k6r))*(M133+$C134*G133)+(k6r/(1+$C134*k6r))*(N133+$C134*H133))/(1+$C134*(k4r+k5r-k5r*k6r*$C134/(1+$C134*k6r)))</f>
        <v>2.0356000751775492</v>
      </c>
      <c r="H134" s="2">
        <f>(k5r*M134-k6r*(N133+$C134*H133))/(1+$C134*k6r)</f>
        <v>13.344163836700988</v>
      </c>
      <c r="I134" s="2">
        <f t="shared" si="12"/>
        <v>18.15725324267105</v>
      </c>
      <c r="J134" s="2">
        <f t="shared" si="18"/>
        <v>0.16680639999999999</v>
      </c>
      <c r="K134" s="10">
        <f t="shared" si="19"/>
        <v>17.597769512964206</v>
      </c>
      <c r="L134" s="2">
        <f t="shared" si="15"/>
        <v>404.71841615854822</v>
      </c>
      <c r="M134" s="2">
        <f t="shared" si="16"/>
        <v>265.08940233921481</v>
      </c>
      <c r="N134" s="2">
        <f t="shared" si="17"/>
        <v>786.29883504361999</v>
      </c>
    </row>
    <row r="135" spans="1:14" s="2" customFormat="1" x14ac:dyDescent="0.2">
      <c r="A135" s="1">
        <v>84</v>
      </c>
      <c r="B135" s="1">
        <v>4.1416599999999999</v>
      </c>
      <c r="C135" s="2">
        <f t="shared" si="13"/>
        <v>0.5</v>
      </c>
      <c r="D135" s="2">
        <f t="shared" si="14"/>
        <v>656.62666734449988</v>
      </c>
      <c r="F135" s="2">
        <f>(K1r*(1+$C135*(k4r+k5r-k5r*k6r*$C135/(1+$C135*k6r)))*D135+(k3r*k4r*$C135-(k2r+k3r)*(1+$C135*(k4r+k5r-k5r*k6r*$C135/(1+$C135*k6r))))*(L134+$C135*F134)+k4r*(M134+$C135*G134)+(k4r*k6r*$C135/(1+$C135*k6r))*(N134+$C135*H134))/((1+$C135*(k4r+k5r-k5r*k6r*$C135/(1+$C135*k6r)))*(1+$C135*(k2r+k3r))-k3r*k4r*$C135^2)</f>
        <v>2.760102357721598</v>
      </c>
      <c r="G135" s="2">
        <f>(k3r*L135-(k4r+k5r-k5r*k6r*$C135/(1+$C135*k6r))*(M134+$C135*G134)+(k6r/(1+$C135*k6r))*(N134+$C135*H134))/(1+$C135*(k4r+k5r-k5r*k6r*$C135/(1+$C135*k6r)))</f>
        <v>2.0252263586245256</v>
      </c>
      <c r="H135" s="2">
        <f>(k5r*M135-k6r*(N134+$C135*H134))/(1+$C135*k6r)</f>
        <v>13.373011019770711</v>
      </c>
      <c r="I135" s="2">
        <f t="shared" si="12"/>
        <v>18.158339736116837</v>
      </c>
      <c r="J135" s="2">
        <f t="shared" si="18"/>
        <v>0.16566639999999999</v>
      </c>
      <c r="K135" s="10">
        <f t="shared" si="19"/>
        <v>17.597672546672161</v>
      </c>
      <c r="L135" s="2">
        <f t="shared" si="15"/>
        <v>407.48721200280528</v>
      </c>
      <c r="M135" s="2">
        <f t="shared" si="16"/>
        <v>267.11981555611584</v>
      </c>
      <c r="N135" s="2">
        <f t="shared" si="17"/>
        <v>799.65742247185585</v>
      </c>
    </row>
    <row r="136" spans="1:14" s="2" customFormat="1" x14ac:dyDescent="0.2">
      <c r="A136" s="1">
        <v>85</v>
      </c>
      <c r="B136" s="1">
        <v>4.1132999999999997</v>
      </c>
      <c r="C136" s="2">
        <f t="shared" si="13"/>
        <v>0.5</v>
      </c>
      <c r="D136" s="2">
        <f t="shared" si="14"/>
        <v>660.75414734449987</v>
      </c>
      <c r="F136" s="2">
        <f>(K1r*(1+$C136*(k4r+k5r-k5r*k6r*$C136/(1+$C136*k6r)))*D136+(k3r*k4r*$C136-(k2r+k3r)*(1+$C136*(k4r+k5r-k5r*k6r*$C136/(1+$C136*k6r))))*(L135+$C136*F135)+k4r*(M135+$C136*G135)+(k4r*k6r*$C136/(1+$C136*k6r))*(N135+$C136*H135))/((1+$C136*(k4r+k5r-k5r*k6r*$C136/(1+$C136*k6r)))*(1+$C136*(k2r+k3r))-k3r*k4r*$C136^2)</f>
        <v>2.7428095364827816</v>
      </c>
      <c r="G136" s="2">
        <f>(k3r*L136-(k4r+k5r-k5r*k6r*$C136/(1+$C136*k6r))*(M135+$C136*G135)+(k6r/(1+$C136*k6r))*(N135+$C136*H135))/(1+$C136*(k4r+k5r-k5r*k6r*$C136/(1+$C136*k6r)))</f>
        <v>2.0149012971413724</v>
      </c>
      <c r="H136" s="2">
        <f>(k5r*M136-k6r*(N135+$C136*H135))/(1+$C136*k6r)</f>
        <v>13.400747334231335</v>
      </c>
      <c r="I136" s="2">
        <f t="shared" si="12"/>
        <v>18.158458167855489</v>
      </c>
      <c r="J136" s="2">
        <f t="shared" si="18"/>
        <v>0.16453199999999998</v>
      </c>
      <c r="K136" s="10">
        <f t="shared" si="19"/>
        <v>17.59665184114127</v>
      </c>
      <c r="L136" s="2">
        <f t="shared" si="15"/>
        <v>410.23866794990749</v>
      </c>
      <c r="M136" s="2">
        <f t="shared" si="16"/>
        <v>269.13987938399879</v>
      </c>
      <c r="N136" s="2">
        <f t="shared" si="17"/>
        <v>813.04430164885684</v>
      </c>
    </row>
    <row r="137" spans="1:14" s="2" customFormat="1" x14ac:dyDescent="0.2">
      <c r="A137" s="1">
        <v>86</v>
      </c>
      <c r="B137" s="1">
        <v>4.0850799999999996</v>
      </c>
      <c r="C137" s="2">
        <f t="shared" si="13"/>
        <v>0.5</v>
      </c>
      <c r="D137" s="2">
        <f t="shared" si="14"/>
        <v>664.85333734449989</v>
      </c>
      <c r="F137" s="2">
        <f>(K1r*(1+$C137*(k4r+k5r-k5r*k6r*$C137/(1+$C137*k6r)))*D137+(k3r*k4r*$C137-(k2r+k3r)*(1+$C137*(k4r+k5r-k5r*k6r*$C137/(1+$C137*k6r))))*(L136+$C137*F136)+k4r*(M136+$C137*G136)+(k4r*k6r*$C137/(1+$C137*k6r))*(N136+$C137*H136))/((1+$C137*(k4r+k5r-k5r*k6r*$C137/(1+$C137*k6r)))*(1+$C137*(k2r+k3r))-k3r*k4r*$C137^2)</f>
        <v>2.7256036672178525</v>
      </c>
      <c r="G137" s="2">
        <f>(k3r*L137-(k4r+k5r-k5r*k6r*$C137/(1+$C137*k6r))*(M136+$C137*G136)+(k6r/(1+$C137*k6r))*(N136+$C137*H136))/(1+$C137*(k4r+k5r-k5r*k6r*$C137/(1+$C137*k6r)))</f>
        <v>2.0046190648605133</v>
      </c>
      <c r="H137" s="2">
        <f>(k5r*M137-k6r*(N136+$C137*H136))/(1+$C137*k6r)</f>
        <v>13.427387474666924</v>
      </c>
      <c r="I137" s="2">
        <f t="shared" si="12"/>
        <v>18.157610206745289</v>
      </c>
      <c r="J137" s="2">
        <f t="shared" si="18"/>
        <v>0.1634032</v>
      </c>
      <c r="K137" s="10">
        <f t="shared" si="19"/>
        <v>17.594708998475479</v>
      </c>
      <c r="L137" s="2">
        <f t="shared" si="15"/>
        <v>412.9728745517578</v>
      </c>
      <c r="M137" s="2">
        <f t="shared" si="16"/>
        <v>271.14963956499975</v>
      </c>
      <c r="N137" s="2">
        <f t="shared" si="17"/>
        <v>826.458369053306</v>
      </c>
    </row>
    <row r="138" spans="1:14" s="2" customFormat="1" x14ac:dyDescent="0.2">
      <c r="A138" s="1">
        <v>87</v>
      </c>
      <c r="B138" s="1">
        <v>4.0569899999999999</v>
      </c>
      <c r="C138" s="2">
        <f t="shared" si="13"/>
        <v>0.5</v>
      </c>
      <c r="D138" s="2">
        <f t="shared" si="14"/>
        <v>668.92437234449994</v>
      </c>
      <c r="F138" s="2">
        <f>(K1r*(1+$C138*(k4r+k5r-k5r*k6r*$C138/(1+$C138*k6r)))*D138+(k3r*k4r*$C138-(k2r+k3r)*(1+$C138*(k4r+k5r-k5r*k6r*$C138/(1+$C138*k6r))))*(L137+$C138*F137)+k4r*(M137+$C138*G137)+(k4r*k6r*$C138/(1+$C138*k6r))*(N137+$C138*H137))/((1+$C138*(k4r+k5r-k5r*k6r*$C138/(1+$C138*k6r)))*(1+$C138*(k2r+k3r))-k3r*k4r*$C138^2)</f>
        <v>2.7084791459482491</v>
      </c>
      <c r="G138" s="2">
        <f>(k3r*L138-(k4r+k5r-k5r*k6r*$C138/(1+$C138*k6r))*(M137+$C138*G137)+(k6r/(1+$C138*k6r))*(N137+$C138*H137))/(1+$C138*(k4r+k5r-k5r*k6r*$C138/(1+$C138*k6r)))</f>
        <v>1.9943746584148134</v>
      </c>
      <c r="H138" s="2">
        <f>(k5r*M138-k6r*(N137+$C138*H137))/(1+$C138*k6r)</f>
        <v>13.452945558432441</v>
      </c>
      <c r="I138" s="2">
        <f t="shared" si="12"/>
        <v>18.155799362795506</v>
      </c>
      <c r="J138" s="2">
        <f t="shared" si="18"/>
        <v>0.1622796</v>
      </c>
      <c r="K138" s="10">
        <f t="shared" si="19"/>
        <v>17.591846988283685</v>
      </c>
      <c r="L138" s="2">
        <f t="shared" si="15"/>
        <v>415.68991595834086</v>
      </c>
      <c r="M138" s="2">
        <f t="shared" si="16"/>
        <v>273.14913642663743</v>
      </c>
      <c r="N138" s="2">
        <f t="shared" si="17"/>
        <v>839.89853556985565</v>
      </c>
    </row>
    <row r="139" spans="1:14" s="2" customFormat="1" x14ac:dyDescent="0.2">
      <c r="A139" s="1">
        <v>88</v>
      </c>
      <c r="B139" s="1">
        <v>4.0290100000000004</v>
      </c>
      <c r="C139" s="2">
        <f t="shared" si="13"/>
        <v>0.5</v>
      </c>
      <c r="D139" s="2">
        <f t="shared" si="14"/>
        <v>672.96737234449995</v>
      </c>
      <c r="F139" s="2">
        <f>(K1r*(1+$C139*(k4r+k5r-k5r*k6r*$C139/(1+$C139*k6r)))*D139+(k3r*k4r*$C139-(k2r+k3r)*(1+$C139*(k4r+k5r-k5r*k6r*$C139/(1+$C139*k6r))))*(L138+$C139*F138)+k4r*(M138+$C139*G138)+(k4r*k6r*$C139/(1+$C139*k6r))*(N138+$C139*H138))/((1+$C139*(k4r+k5r-k5r*k6r*$C139/(1+$C139*k6r)))*(1+$C139*(k2r+k3r))-k3r*k4r*$C139^2)</f>
        <v>2.6914283914149517</v>
      </c>
      <c r="G139" s="2">
        <f>(k3r*L139-(k4r+k5r-k5r*k6r*$C139/(1+$C139*k6r))*(M138+$C139*G138)+(k6r/(1+$C139*k6r))*(N138+$C139*H138))/(1+$C139*(k4r+k5r-k5r*k6r*$C139/(1+$C139*k6r)))</f>
        <v>1.9841635279861667</v>
      </c>
      <c r="H139" s="2">
        <f>(k5r*M139-k6r*(N138+$C139*H138))/(1+$C139*k6r)</f>
        <v>13.477435182185392</v>
      </c>
      <c r="I139" s="2">
        <f t="shared" si="12"/>
        <v>18.15302710158651</v>
      </c>
      <c r="J139" s="2">
        <f t="shared" si="18"/>
        <v>0.16116040000000001</v>
      </c>
      <c r="K139" s="10">
        <f t="shared" si="19"/>
        <v>17.588066417523049</v>
      </c>
      <c r="L139" s="2">
        <f t="shared" si="15"/>
        <v>418.38986972702247</v>
      </c>
      <c r="M139" s="2">
        <f t="shared" si="16"/>
        <v>275.13840551983793</v>
      </c>
      <c r="N139" s="2">
        <f t="shared" si="17"/>
        <v>853.36372594016461</v>
      </c>
    </row>
    <row r="140" spans="1:14" s="2" customFormat="1" x14ac:dyDescent="0.2">
      <c r="A140" s="1">
        <v>89</v>
      </c>
      <c r="B140" s="1">
        <v>4.0011400000000004</v>
      </c>
      <c r="C140" s="2">
        <f t="shared" si="13"/>
        <v>0.5</v>
      </c>
      <c r="D140" s="2">
        <f t="shared" si="14"/>
        <v>676.98244734449997</v>
      </c>
      <c r="F140" s="2">
        <f>(K1r*(1+$C140*(k4r+k5r-k5r*k6r*$C140/(1+$C140*k6r)))*D140+(k3r*k4r*$C140-(k2r+k3r)*(1+$C140*(k4r+k5r-k5r*k6r*$C140/(1+$C140*k6r))))*(L139+$C140*F139)+k4r*(M139+$C140*G139)+(k4r*k6r*$C140/(1+$C140*k6r))*(N139+$C140*H139))/((1+$C140*(k4r+k5r-k5r*k6r*$C140/(1+$C140*k6r)))*(1+$C140*(k2r+k3r))-k3r*k4r*$C140^2)</f>
        <v>2.6744445308337004</v>
      </c>
      <c r="G140" s="2">
        <f>(k3r*L140-(k4r+k5r-k5r*k6r*$C140/(1+$C140*k6r))*(M139+$C140*G139)+(k6r/(1+$C140*k6r))*(N139+$C140*H139))/(1+$C140*(k4r+k5r-k5r*k6r*$C140/(1+$C140*k6r)))</f>
        <v>1.9739812441671301</v>
      </c>
      <c r="H140" s="2">
        <f>(k5r*M140-k6r*(N139+$C140*H139))/(1+$C140*k6r)</f>
        <v>13.50086944991104</v>
      </c>
      <c r="I140" s="2">
        <f t="shared" si="12"/>
        <v>18.149295224911871</v>
      </c>
      <c r="J140" s="2">
        <f t="shared" si="18"/>
        <v>0.16004560000000001</v>
      </c>
      <c r="K140" s="10">
        <f t="shared" si="19"/>
        <v>17.583369015915395</v>
      </c>
      <c r="L140" s="2">
        <f t="shared" si="15"/>
        <v>421.07280618814679</v>
      </c>
      <c r="M140" s="2">
        <f t="shared" si="16"/>
        <v>277.1174779059146</v>
      </c>
      <c r="N140" s="2">
        <f t="shared" si="17"/>
        <v>866.85287825621288</v>
      </c>
    </row>
    <row r="141" spans="1:14" s="2" customFormat="1" x14ac:dyDescent="0.2">
      <c r="A141" s="1">
        <v>90</v>
      </c>
      <c r="B141" s="1">
        <v>3.97336</v>
      </c>
      <c r="C141" s="2">
        <f t="shared" si="13"/>
        <v>0.5</v>
      </c>
      <c r="D141" s="2">
        <f t="shared" si="14"/>
        <v>680.96969734449999</v>
      </c>
      <c r="F141" s="2">
        <f>(K1r*(1+$C141*(k4r+k5r-k5r*k6r*$C141/(1+$C141*k6r)))*D141+(k3r*k4r*$C141-(k2r+k3r)*(1+$C141*(k4r+k5r-k5r*k6r*$C141/(1+$C141*k6r))))*(L140+$C141*F140)+k4r*(M140+$C141*G140)+(k4r*k6r*$C141/(1+$C141*k6r))*(N140+$C141*H140))/((1+$C141*(k4r+k5r-k5r*k6r*$C141/(1+$C141*k6r)))*(1+$C141*(k2r+k3r))-k3r*k4r*$C141^2)</f>
        <v>2.6575210034280148</v>
      </c>
      <c r="G141" s="2">
        <f>(k3r*L141-(k4r+k5r-k5r*k6r*$C141/(1+$C141*k6r))*(M140+$C141*G140)+(k6r/(1+$C141*k6r))*(N140+$C141*H140))/(1+$C141*(k4r+k5r-k5r*k6r*$C141/(1+$C141*k6r)))</f>
        <v>1.9638235708930651</v>
      </c>
      <c r="H141" s="2">
        <f>(k5r*M141-k6r*(N140+$C141*H140))/(1+$C141*k6r)</f>
        <v>13.52326099031233</v>
      </c>
      <c r="I141" s="2">
        <f t="shared" si="12"/>
        <v>18.144605564633409</v>
      </c>
      <c r="J141" s="2">
        <f t="shared" si="18"/>
        <v>0.1589344</v>
      </c>
      <c r="K141" s="10">
        <f t="shared" si="19"/>
        <v>17.577755742048073</v>
      </c>
      <c r="L141" s="2">
        <f t="shared" si="15"/>
        <v>423.73878895527764</v>
      </c>
      <c r="M141" s="2">
        <f t="shared" si="16"/>
        <v>279.08638031344469</v>
      </c>
      <c r="N141" s="2">
        <f t="shared" si="17"/>
        <v>880.36494347632458</v>
      </c>
    </row>
    <row r="142" spans="1:14" s="2" customFormat="1" x14ac:dyDescent="0.2">
      <c r="A142" s="1">
        <v>91</v>
      </c>
      <c r="B142" s="1">
        <v>3.9456799999999999</v>
      </c>
      <c r="C142" s="2">
        <f t="shared" si="13"/>
        <v>0.5</v>
      </c>
      <c r="D142" s="2">
        <f t="shared" si="14"/>
        <v>684.92921734449999</v>
      </c>
      <c r="F142" s="2">
        <f>(K1r*(1+$C142*(k4r+k5r-k5r*k6r*$C142/(1+$C142*k6r)))*D142+(k3r*k4r*$C142-(k2r+k3r)*(1+$C142*(k4r+k5r-k5r*k6r*$C142/(1+$C142*k6r))))*(L141+$C142*F141)+k4r*(M141+$C142*G141)+(k4r*k6r*$C142/(1+$C142*k6r))*(N141+$C142*H141))/((1+$C142*(k4r+k5r-k5r*k6r*$C142/(1+$C142*k6r)))*(1+$C142*(k2r+k3r))-k3r*k4r*$C142^2)</f>
        <v>2.6406528200063191</v>
      </c>
      <c r="G142" s="2">
        <f>(k3r*L142-(k4r+k5r-k5r*k6r*$C142/(1+$C142*k6r))*(M141+$C142*G141)+(k6r/(1+$C142*k6r))*(N141+$C142*H141))/(1+$C142*(k4r+k5r-k5r*k6r*$C142/(1+$C142*k6r)))</f>
        <v>1.9536866147256384</v>
      </c>
      <c r="H142" s="2">
        <f>(k5r*M142-k6r*(N141+$C142*H141))/(1+$C142*k6r)</f>
        <v>13.54462198287116</v>
      </c>
      <c r="I142" s="2">
        <f t="shared" si="12"/>
        <v>18.138961417603117</v>
      </c>
      <c r="J142" s="2">
        <f t="shared" ref="J142:J171" si="20">Vb*B142</f>
        <v>0.1578272</v>
      </c>
      <c r="K142" s="10">
        <f t="shared" ref="K142:K171" si="21">J142+(1-Vb)*(I142)</f>
        <v>17.571230160898992</v>
      </c>
      <c r="L142" s="2">
        <f t="shared" si="15"/>
        <v>426.38787586699482</v>
      </c>
      <c r="M142" s="2">
        <f t="shared" si="16"/>
        <v>281.04513540625402</v>
      </c>
      <c r="N142" s="2">
        <f t="shared" si="17"/>
        <v>893.89888496291633</v>
      </c>
    </row>
    <row r="143" spans="1:14" s="2" customFormat="1" x14ac:dyDescent="0.2">
      <c r="A143" s="1">
        <v>92</v>
      </c>
      <c r="B143" s="1">
        <v>3.9180799999999998</v>
      </c>
      <c r="C143" s="2">
        <f t="shared" si="13"/>
        <v>0.5</v>
      </c>
      <c r="D143" s="2">
        <f t="shared" si="14"/>
        <v>688.86109734449997</v>
      </c>
      <c r="F143" s="2">
        <f>(K1r*(1+$C143*(k4r+k5r-k5r*k6r*$C143/(1+$C143*k6r)))*D143+(k3r*k4r*$C143-(k2r+k3r)*(1+$C143*(k4r+k5r-k5r*k6r*$C143/(1+$C143*k6r))))*(L142+$C143*F142)+k4r*(M142+$C143*G142)+(k4r*k6r*$C143/(1+$C143*k6r))*(N142+$C143*H142))/((1+$C143*(k4r+k5r-k5r*k6r*$C143/(1+$C143*k6r)))*(1+$C143*(k2r+k3r))-k3r*k4r*$C143^2)</f>
        <v>2.6238357013081282</v>
      </c>
      <c r="G143" s="2">
        <f>(k3r*L143-(k4r+k5r-k5r*k6r*$C143/(1+$C143*k6r))*(M142+$C143*G142)+(k6r/(1+$C143*k6r))*(N142+$C143*H142))/(1+$C143*(k4r+k5r-k5r*k6r*$C143/(1+$C143*k6r)))</f>
        <v>1.9435669647409926</v>
      </c>
      <c r="H143" s="2">
        <f>(k5r*M143-k6r*(N142+$C143*H142))/(1+$C143*k6r)</f>
        <v>13.564964195159671</v>
      </c>
      <c r="I143" s="2">
        <f t="shared" ref="I143:I171" si="22">F143+G143+H143</f>
        <v>18.132366861208794</v>
      </c>
      <c r="J143" s="2">
        <f t="shared" si="20"/>
        <v>0.15672320000000001</v>
      </c>
      <c r="K143" s="10">
        <f t="shared" si="21"/>
        <v>17.563795386760439</v>
      </c>
      <c r="L143" s="2">
        <f t="shared" si="15"/>
        <v>429.02012012765204</v>
      </c>
      <c r="M143" s="2">
        <f t="shared" si="16"/>
        <v>282.99376219598736</v>
      </c>
      <c r="N143" s="2">
        <f t="shared" si="17"/>
        <v>907.45367805193177</v>
      </c>
    </row>
    <row r="144" spans="1:14" s="2" customFormat="1" x14ac:dyDescent="0.2">
      <c r="A144" s="1">
        <v>93</v>
      </c>
      <c r="B144" s="1">
        <v>3.8905599999999998</v>
      </c>
      <c r="C144" s="2">
        <f t="shared" ref="C144:C171" si="23">(A144-A143)/2</f>
        <v>0.5</v>
      </c>
      <c r="D144" s="2">
        <f t="shared" ref="D144:D171" si="24">D143+0.5*(B144+B143)*(A144-A143)</f>
        <v>692.76541734449995</v>
      </c>
      <c r="F144" s="2">
        <f>(K1r*(1+$C144*(k4r+k5r-k5r*k6r*$C144/(1+$C144*k6r)))*D144+(k3r*k4r*$C144-(k2r+k3r)*(1+$C144*(k4r+k5r-k5r*k6r*$C144/(1+$C144*k6r))))*(L143+$C144*F143)+k4r*(M143+$C144*G143)+(k4r*k6r*$C144/(1+$C144*k6r))*(N143+$C144*H143))/((1+$C144*(k4r+k5r-k5r*k6r*$C144/(1+$C144*k6r)))*(1+$C144*(k2r+k3r))-k3r*k4r*$C144^2)</f>
        <v>2.607064359976957</v>
      </c>
      <c r="G144" s="2">
        <f>(k3r*L144-(k4r+k5r-k5r*k6r*$C144/(1+$C144*k6r))*(M143+$C144*G143)+(k6r/(1+$C144*k6r))*(N143+$C144*H143))/(1+$C144*(k4r+k5r-k5r*k6r*$C144/(1+$C144*k6r)))</f>
        <v>1.9334614664947385</v>
      </c>
      <c r="H144" s="2">
        <f>(k5r*M144-k6r*(N143+$C144*H143))/(1+$C144*k6r)</f>
        <v>13.584299016351547</v>
      </c>
      <c r="I144" s="2">
        <f t="shared" si="22"/>
        <v>18.124824842823244</v>
      </c>
      <c r="J144" s="2">
        <f t="shared" si="20"/>
        <v>0.15562239999999999</v>
      </c>
      <c r="K144" s="10">
        <f t="shared" si="21"/>
        <v>17.555454249110312</v>
      </c>
      <c r="L144" s="2">
        <f t="shared" ref="L144:L171" si="25">L143+0.5*(F144+F143)*(A144-A143)</f>
        <v>431.63557015829457</v>
      </c>
      <c r="M144" s="2">
        <f t="shared" ref="M144:M171" si="26">M143+0.5*(G144+G143)*(A144-A143)</f>
        <v>284.93227641160524</v>
      </c>
      <c r="N144" s="2">
        <f t="shared" ref="N144:N171" si="27">N143+0.5*(H144+H143)*(A144-A143)</f>
        <v>921.02830965768737</v>
      </c>
    </row>
    <row r="145" spans="1:14" s="2" customFormat="1" x14ac:dyDescent="0.2">
      <c r="A145" s="1">
        <v>94</v>
      </c>
      <c r="B145" s="1">
        <v>3.8631099999999998</v>
      </c>
      <c r="C145" s="2">
        <f t="shared" si="23"/>
        <v>0.5</v>
      </c>
      <c r="D145" s="2">
        <f t="shared" si="24"/>
        <v>696.64225234449998</v>
      </c>
      <c r="F145" s="2">
        <f>(K1r*(1+$C145*(k4r+k5r-k5r*k6r*$C145/(1+$C145*k6r)))*D145+(k3r*k4r*$C145-(k2r+k3r)*(1+$C145*(k4r+k5r-k5r*k6r*$C145/(1+$C145*k6r))))*(L144+$C145*F144)+k4r*(M144+$C145*G144)+(k4r*k6r*$C145/(1+$C145*k6r))*(N144+$C145*H144))/((1+$C145*(k4r+k5r-k5r*k6r*$C145/(1+$C145*k6r)))*(1+$C145*(k2r+k3r))-k3r*k4r*$C145^2)</f>
        <v>2.5903345630064862</v>
      </c>
      <c r="G145" s="2">
        <f>(k3r*L145-(k4r+k5r-k5r*k6r*$C145/(1+$C145*k6r))*(M144+$C145*G144)+(k6r/(1+$C145*k6r))*(N144+$C145*H144))/(1+$C145*(k4r+k5r-k5r*k6r*$C145/(1+$C145*k6r)))</f>
        <v>1.9233671253653377</v>
      </c>
      <c r="H145" s="2">
        <f>(k5r*M145-k6r*(N144+$C145*H144))/(1+$C145*k6r)</f>
        <v>13.60263747755641</v>
      </c>
      <c r="I145" s="2">
        <f t="shared" si="22"/>
        <v>18.116339165928235</v>
      </c>
      <c r="J145" s="2">
        <f t="shared" si="20"/>
        <v>0.15452440000000001</v>
      </c>
      <c r="K145" s="10">
        <f t="shared" si="21"/>
        <v>17.546209999291104</v>
      </c>
      <c r="L145" s="2">
        <f t="shared" si="25"/>
        <v>434.23426961978629</v>
      </c>
      <c r="M145" s="2">
        <f t="shared" si="26"/>
        <v>286.8606907075353</v>
      </c>
      <c r="N145" s="2">
        <f t="shared" si="27"/>
        <v>934.62177790464136</v>
      </c>
    </row>
    <row r="146" spans="1:14" s="2" customFormat="1" x14ac:dyDescent="0.2">
      <c r="A146" s="1">
        <v>95</v>
      </c>
      <c r="B146" s="1">
        <v>3.8357199999999998</v>
      </c>
      <c r="C146" s="2">
        <f t="shared" si="23"/>
        <v>0.5</v>
      </c>
      <c r="D146" s="2">
        <f t="shared" si="24"/>
        <v>700.4916673445</v>
      </c>
      <c r="F146" s="2">
        <f>(K1r*(1+$C146*(k4r+k5r-k5r*k6r*$C146/(1+$C146*k6r)))*D146+(k3r*k4r*$C146-(k2r+k3r)*(1+$C146*(k4r+k5r-k5r*k6r*$C146/(1+$C146*k6r))))*(L145+$C146*F145)+k4r*(M145+$C146*G145)+(k4r*k6r*$C146/(1+$C146*k6r))*(N145+$C146*H145))/((1+$C146*(k4r+k5r-k5r*k6r*$C146/(1+$C146*k6r)))*(1+$C146*(k2r+k3r))-k3r*k4r*$C146^2)</f>
        <v>2.5736411350397899</v>
      </c>
      <c r="G146" s="2">
        <f>(k3r*L146-(k4r+k5r-k5r*k6r*$C146/(1+$C146*k6r))*(M145+$C146*G145)+(k6r/(1+$C146*k6r))*(N145+$C146*H145))/(1+$C146*(k4r+k5r-k5r*k6r*$C146/(1+$C146*k6r)))</f>
        <v>1.9132810554054365</v>
      </c>
      <c r="H146" s="2">
        <f>(k5r*M146-k6r*(N145+$C146*H145))/(1+$C146*k6r)</f>
        <v>13.619990266069117</v>
      </c>
      <c r="I146" s="2">
        <f t="shared" si="22"/>
        <v>18.106912456514344</v>
      </c>
      <c r="J146" s="2">
        <f t="shared" si="20"/>
        <v>0.1534288</v>
      </c>
      <c r="K146" s="10">
        <f t="shared" si="21"/>
        <v>17.536064758253769</v>
      </c>
      <c r="L146" s="2">
        <f t="shared" si="25"/>
        <v>436.81625746880945</v>
      </c>
      <c r="M146" s="2">
        <f t="shared" si="26"/>
        <v>288.77901479792069</v>
      </c>
      <c r="N146" s="2">
        <f t="shared" si="27"/>
        <v>948.2330917764541</v>
      </c>
    </row>
    <row r="147" spans="1:14" s="2" customFormat="1" x14ac:dyDescent="0.2">
      <c r="A147" s="1">
        <v>96</v>
      </c>
      <c r="B147" s="1">
        <v>3.8083900000000002</v>
      </c>
      <c r="C147" s="2">
        <f t="shared" si="23"/>
        <v>0.5</v>
      </c>
      <c r="D147" s="2">
        <f t="shared" si="24"/>
        <v>704.31372234449998</v>
      </c>
      <c r="F147" s="2">
        <f>(K1r*(1+$C147*(k4r+k5r-k5r*k6r*$C147/(1+$C147*k6r)))*D147+(k3r*k4r*$C147-(k2r+k3r)*(1+$C147*(k4r+k5r-k5r*k6r*$C147/(1+$C147*k6r))))*(L146+$C147*F146)+k4r*(M146+$C147*G146)+(k4r*k6r*$C147/(1+$C147*k6r))*(N146+$C147*H146))/((1+$C147*(k4r+k5r-k5r*k6r*$C147/(1+$C147*k6r)))*(1+$C147*(k2r+k3r))-k3r*k4r*$C147^2)</f>
        <v>2.5569799481407136</v>
      </c>
      <c r="G147" s="2">
        <f>(k3r*L147-(k4r+k5r-k5r*k6r*$C147/(1+$C147*k6r))*(M146+$C147*G146)+(k6r/(1+$C147*k6r))*(N146+$C147*H146))/(1+$C147*(k4r+k5r-k5r*k6r*$C147/(1+$C147*k6r)))</f>
        <v>1.9032004472551287</v>
      </c>
      <c r="H147" s="2">
        <f>(k5r*M147-k6r*(N146+$C147*H146))/(1+$C147*k6r)</f>
        <v>13.63636773616437</v>
      </c>
      <c r="I147" s="2">
        <f t="shared" si="22"/>
        <v>18.096548131560212</v>
      </c>
      <c r="J147" s="2">
        <f t="shared" si="20"/>
        <v>0.15233560000000002</v>
      </c>
      <c r="K147" s="10">
        <f t="shared" si="21"/>
        <v>17.525021806297804</v>
      </c>
      <c r="L147" s="2">
        <f t="shared" si="25"/>
        <v>439.38156801039969</v>
      </c>
      <c r="M147" s="2">
        <f t="shared" si="26"/>
        <v>290.68725554925095</v>
      </c>
      <c r="N147" s="2">
        <f t="shared" si="27"/>
        <v>961.86127077757089</v>
      </c>
    </row>
    <row r="148" spans="1:14" s="2" customFormat="1" x14ac:dyDescent="0.2">
      <c r="A148" s="1">
        <v>97</v>
      </c>
      <c r="B148" s="1">
        <v>3.78112</v>
      </c>
      <c r="C148" s="2">
        <f t="shared" si="23"/>
        <v>0.5</v>
      </c>
      <c r="D148" s="2">
        <f t="shared" si="24"/>
        <v>708.10847734449999</v>
      </c>
      <c r="F148" s="2">
        <f>(K1r*(1+$C148*(k4r+k5r-k5r*k6r*$C148/(1+$C148*k6r)))*D148+(k3r*k4r*$C148-(k2r+k3r)*(1+$C148*(k4r+k5r-k5r*k6r*$C148/(1+$C148*k6r))))*(L147+$C148*F147)+k4r*(M147+$C148*G147)+(k4r*k6r*$C148/(1+$C148*k6r))*(N147+$C148*H147))/((1+$C148*(k4r+k5r-k5r*k6r*$C148/(1+$C148*k6r)))*(1+$C148*(k2r+k3r))-k3r*k4r*$C148^2)</f>
        <v>2.5403487158628404</v>
      </c>
      <c r="G148" s="2">
        <f>(k3r*L148-(k4r+k5r-k5r*k6r*$C148/(1+$C148*k6r))*(M147+$C148*G147)+(k6r/(1+$C148*k6r))*(N147+$C148*H147))/(1+$C148*(k4r+k5r-k5r*k6r*$C148/(1+$C148*k6r)))</f>
        <v>1.8931228853636604</v>
      </c>
      <c r="H148" s="2">
        <f>(k5r*M148-k6r*(N147+$C148*H147))/(1+$C148*k6r)</f>
        <v>13.651779931132637</v>
      </c>
      <c r="I148" s="2">
        <f t="shared" si="22"/>
        <v>18.085251532359138</v>
      </c>
      <c r="J148" s="2">
        <f t="shared" si="20"/>
        <v>0.15124480000000001</v>
      </c>
      <c r="K148" s="10">
        <f t="shared" si="21"/>
        <v>17.513086271064772</v>
      </c>
      <c r="L148" s="2">
        <f t="shared" si="25"/>
        <v>441.93023234240144</v>
      </c>
      <c r="M148" s="2">
        <f t="shared" si="26"/>
        <v>292.58541721556037</v>
      </c>
      <c r="N148" s="2">
        <f t="shared" si="27"/>
        <v>975.50534461121936</v>
      </c>
    </row>
    <row r="149" spans="1:14" s="2" customFormat="1" x14ac:dyDescent="0.2">
      <c r="A149" s="1">
        <v>98</v>
      </c>
      <c r="B149" s="1">
        <v>3.7538999999999998</v>
      </c>
      <c r="C149" s="2">
        <f t="shared" si="23"/>
        <v>0.5</v>
      </c>
      <c r="D149" s="2">
        <f t="shared" si="24"/>
        <v>711.8759873445</v>
      </c>
      <c r="F149" s="2">
        <f>(K1r*(1+$C149*(k4r+k5r-k5r*k6r*$C149/(1+$C149*k6r)))*D149+(k3r*k4r*$C149-(k2r+k3r)*(1+$C149*(k4r+k5r-k5r*k6r*$C149/(1+$C149*k6r))))*(L148+$C149*F148)+k4r*(M148+$C149*G148)+(k4r*k6r*$C149/(1+$C149*k6r))*(N148+$C149*H148))/((1+$C149*(k4r+k5r-k5r*k6r*$C149/(1+$C149*k6r)))*(1+$C149*(k2r+k3r))-k3r*k4r*$C149^2)</f>
        <v>2.5237445794053488</v>
      </c>
      <c r="G149" s="2">
        <f>(k3r*L149-(k4r+k5r-k5r*k6r*$C149/(1+$C149*k6r))*(M148+$C149*G148)+(k6r/(1+$C149*k6r))*(N148+$C149*H148))/(1+$C149*(k4r+k5r-k5r*k6r*$C149/(1+$C149*k6r)))</f>
        <v>1.8830463467020859</v>
      </c>
      <c r="H149" s="2">
        <f>(k5r*M149-k6r*(N148+$C149*H148))/(1+$C149*k6r)</f>
        <v>13.666236617671249</v>
      </c>
      <c r="I149" s="2">
        <f t="shared" si="22"/>
        <v>18.073027543778686</v>
      </c>
      <c r="J149" s="2">
        <f t="shared" si="20"/>
        <v>0.15015599999999998</v>
      </c>
      <c r="K149" s="10">
        <f t="shared" si="21"/>
        <v>17.500262442027537</v>
      </c>
      <c r="L149" s="2">
        <f t="shared" si="25"/>
        <v>444.46227899003554</v>
      </c>
      <c r="M149" s="2">
        <f t="shared" si="26"/>
        <v>294.47350183159324</v>
      </c>
      <c r="N149" s="2">
        <f t="shared" si="27"/>
        <v>989.16435288562127</v>
      </c>
    </row>
    <row r="150" spans="1:14" s="2" customFormat="1" x14ac:dyDescent="0.2">
      <c r="A150" s="1">
        <v>99</v>
      </c>
      <c r="B150" s="1">
        <v>3.7267199999999998</v>
      </c>
      <c r="C150" s="2">
        <f t="shared" si="23"/>
        <v>0.5</v>
      </c>
      <c r="D150" s="2">
        <f t="shared" si="24"/>
        <v>715.61629734450003</v>
      </c>
      <c r="F150" s="2">
        <f>(K1r*(1+$C150*(k4r+k5r-k5r*k6r*$C150/(1+$C150*k6r)))*D150+(k3r*k4r*$C150-(k2r+k3r)*(1+$C150*(k4r+k5r-k5r*k6r*$C150/(1+$C150*k6r))))*(L149+$C150*F149)+k4r*(M149+$C150*G149)+(k4r*k6r*$C150/(1+$C150*k6r))*(N149+$C150*H149))/((1+$C150*(k4r+k5r-k5r*k6r*$C150/(1+$C150*k6r)))*(1+$C150*(k2r+k3r))-k3r*k4r*$C150^2)</f>
        <v>2.5071631352594133</v>
      </c>
      <c r="G150" s="2">
        <f>(k3r*L150-(k4r+k5r-k5r*k6r*$C150/(1+$C150*k6r))*(M149+$C150*G149)+(k6r/(1+$C150*k6r))*(N149+$C150*H149))/(1+$C150*(k4r+k5r-k5r*k6r*$C150/(1+$C150*k6r)))</f>
        <v>1.8729687905640819</v>
      </c>
      <c r="H150" s="2">
        <f>(k5r*M150-k6r*(N149+$C150*H149))/(1+$C150*k6r)</f>
        <v>13.679747303555761</v>
      </c>
      <c r="I150" s="2">
        <f t="shared" si="22"/>
        <v>18.059879229379256</v>
      </c>
      <c r="J150" s="2">
        <f t="shared" si="20"/>
        <v>0.1490688</v>
      </c>
      <c r="K150" s="10">
        <f t="shared" si="21"/>
        <v>17.486552860204082</v>
      </c>
      <c r="L150" s="2">
        <f t="shared" si="25"/>
        <v>446.97773284736792</v>
      </c>
      <c r="M150" s="2">
        <f t="shared" si="26"/>
        <v>296.35150940022635</v>
      </c>
      <c r="N150" s="2">
        <f t="shared" si="27"/>
        <v>1002.8373448462348</v>
      </c>
    </row>
    <row r="151" spans="1:14" s="2" customFormat="1" x14ac:dyDescent="0.2">
      <c r="A151" s="1">
        <v>100</v>
      </c>
      <c r="B151" s="1">
        <v>3.6995800000000001</v>
      </c>
      <c r="C151" s="2">
        <f t="shared" si="23"/>
        <v>0.5</v>
      </c>
      <c r="D151" s="2">
        <f t="shared" si="24"/>
        <v>719.32944734450007</v>
      </c>
      <c r="F151" s="2">
        <f>(K1r*(1+$C151*(k4r+k5r-k5r*k6r*$C151/(1+$C151*k6r)))*D151+(k3r*k4r*$C151-(k2r+k3r)*(1+$C151*(k4r+k5r-k5r*k6r*$C151/(1+$C151*k6r))))*(L150+$C151*F150)+k4r*(M150+$C151*G150)+(k4r*k6r*$C151/(1+$C151*k6r))*(N150+$C151*H150))/((1+$C151*(k4r+k5r-k5r*k6r*$C151/(1+$C151*k6r)))*(1+$C151*(k2r+k3r))-k3r*k4r*$C151^2)</f>
        <v>2.4906007562609114</v>
      </c>
      <c r="G151" s="2">
        <f>(k3r*L151-(k4r+k5r-k5r*k6r*$C151/(1+$C151*k6r))*(M150+$C151*G150)+(k6r/(1+$C151*k6r))*(N150+$C151*H150))/(1+$C151*(k4r+k5r-k5r*k6r*$C151/(1+$C151*k6r)))</f>
        <v>1.8628880703637132</v>
      </c>
      <c r="H151" s="2">
        <f>(k5r*M151-k6r*(N150+$C151*H150))/(1+$C151*k6r)</f>
        <v>13.692321235298602</v>
      </c>
      <c r="I151" s="2">
        <f t="shared" si="22"/>
        <v>18.045810061923227</v>
      </c>
      <c r="J151" s="2">
        <f t="shared" si="20"/>
        <v>0.14798320000000001</v>
      </c>
      <c r="K151" s="10">
        <f t="shared" si="21"/>
        <v>17.471960859446295</v>
      </c>
      <c r="L151" s="2">
        <f t="shared" si="25"/>
        <v>449.47661479312808</v>
      </c>
      <c r="M151" s="2">
        <f t="shared" si="26"/>
        <v>298.21943783069025</v>
      </c>
      <c r="N151" s="2">
        <f t="shared" si="27"/>
        <v>1016.523379115662</v>
      </c>
    </row>
    <row r="152" spans="1:14" s="2" customFormat="1" x14ac:dyDescent="0.2">
      <c r="A152" s="1">
        <v>101</v>
      </c>
      <c r="B152" s="1">
        <v>3.6724800000000002</v>
      </c>
      <c r="C152" s="2">
        <f t="shared" si="23"/>
        <v>0.5</v>
      </c>
      <c r="D152" s="2">
        <f t="shared" si="24"/>
        <v>723.01547734450003</v>
      </c>
      <c r="F152" s="2">
        <f>(K1r*(1+$C152*(k4r+k5r-k5r*k6r*$C152/(1+$C152*k6r)))*D152+(k3r*k4r*$C152-(k2r+k3r)*(1+$C152*(k4r+k5r-k5r*k6r*$C152/(1+$C152*k6r))))*(L151+$C152*F151)+k4r*(M151+$C152*G151)+(k4r*k6r*$C152/(1+$C152*k6r))*(N151+$C152*H151))/((1+$C152*(k4r+k5r-k5r*k6r*$C152/(1+$C152*k6r)))*(1+$C152*(k2r+k3r))-k3r*k4r*$C152^2)</f>
        <v>2.4740555063598437</v>
      </c>
      <c r="G152" s="2">
        <f>(k3r*L152-(k4r+k5r-k5r*k6r*$C152/(1+$C152*k6r))*(M151+$C152*G151)+(k6r/(1+$C152*k6r))*(N151+$C152*H151))/(1+$C152*(k4r+k5r-k5r*k6r*$C152/(1+$C152*k6r)))</f>
        <v>1.8528022710280392</v>
      </c>
      <c r="H152" s="2">
        <f>(k5r*M152-k6r*(N151+$C152*H151))/(1+$C152*k6r)</f>
        <v>13.703967405749037</v>
      </c>
      <c r="I152" s="2">
        <f t="shared" si="22"/>
        <v>18.030825183136919</v>
      </c>
      <c r="J152" s="2">
        <f t="shared" si="20"/>
        <v>0.14689920000000001</v>
      </c>
      <c r="K152" s="10">
        <f t="shared" si="21"/>
        <v>17.456491375811442</v>
      </c>
      <c r="L152" s="2">
        <f t="shared" si="25"/>
        <v>451.95894292443847</v>
      </c>
      <c r="M152" s="2">
        <f t="shared" si="26"/>
        <v>300.07728300138615</v>
      </c>
      <c r="N152" s="2">
        <f t="shared" si="27"/>
        <v>1030.2215234361859</v>
      </c>
    </row>
    <row r="153" spans="1:14" s="2" customFormat="1" x14ac:dyDescent="0.2">
      <c r="A153" s="1">
        <v>102</v>
      </c>
      <c r="B153" s="1">
        <v>3.64541</v>
      </c>
      <c r="C153" s="2">
        <f t="shared" si="23"/>
        <v>0.5</v>
      </c>
      <c r="D153" s="2">
        <f t="shared" si="24"/>
        <v>726.67442234450004</v>
      </c>
      <c r="F153" s="2">
        <f>(K1r*(1+$C153*(k4r+k5r-k5r*k6r*$C153/(1+$C153*k6r)))*D153+(k3r*k4r*$C153-(k2r+k3r)*(1+$C153*(k4r+k5r-k5r*k6r*$C153/(1+$C153*k6r))))*(L152+$C153*F152)+k4r*(M152+$C153*G152)+(k4r*k6r*$C153/(1+$C153*k6r))*(N152+$C153*H152))/((1+$C153*(k4r+k5r-k5r*k6r*$C153/(1+$C153*k6r)))*(1+$C153*(k2r+k3r))-k3r*k4r*$C153^2)</f>
        <v>2.4575247799330109</v>
      </c>
      <c r="G153" s="2">
        <f>(k3r*L153-(k4r+k5r-k5r*k6r*$C153/(1+$C153*k6r))*(M152+$C153*G152)+(k6r/(1+$C153*k6r))*(N152+$C153*H152))/(1+$C153*(k4r+k5r-k5r*k6r*$C153/(1+$C153*k6r)))</f>
        <v>1.8427097409964306</v>
      </c>
      <c r="H153" s="2">
        <f>(k5r*M153-k6r*(N152+$C153*H152))/(1+$C153*k6r)</f>
        <v>13.714694576319667</v>
      </c>
      <c r="I153" s="2">
        <f t="shared" si="22"/>
        <v>18.014929097249109</v>
      </c>
      <c r="J153" s="2">
        <f t="shared" si="20"/>
        <v>0.14581640000000001</v>
      </c>
      <c r="K153" s="10">
        <f t="shared" si="21"/>
        <v>17.440148333359144</v>
      </c>
      <c r="L153" s="2">
        <f t="shared" si="25"/>
        <v>454.4247330675849</v>
      </c>
      <c r="M153" s="2">
        <f t="shared" si="26"/>
        <v>301.92503900739837</v>
      </c>
      <c r="N153" s="2">
        <f t="shared" si="27"/>
        <v>1043.9308544272203</v>
      </c>
    </row>
    <row r="154" spans="1:14" s="2" customFormat="1" x14ac:dyDescent="0.2">
      <c r="A154" s="1">
        <v>103</v>
      </c>
      <c r="B154" s="1">
        <v>3.6183700000000001</v>
      </c>
      <c r="C154" s="2">
        <f t="shared" si="23"/>
        <v>0.5</v>
      </c>
      <c r="D154" s="2">
        <f t="shared" si="24"/>
        <v>730.30631234450004</v>
      </c>
      <c r="F154" s="2">
        <f>(K1r*(1+$C154*(k4r+k5r-k5r*k6r*$C154/(1+$C154*k6r)))*D154+(k3r*k4r*$C154-(k2r+k3r)*(1+$C154*(k4r+k5r-k5r*k6r*$C154/(1+$C154*k6r))))*(L153+$C154*F153)+k4r*(M153+$C154*G153)+(k4r*k6r*$C154/(1+$C154*k6r))*(N153+$C154*H153))/((1+$C154*(k4r+k5r-k5r*k6r*$C154/(1+$C154*k6r)))*(1+$C154*(k2r+k3r))-k3r*k4r*$C154^2)</f>
        <v>2.4410057610741376</v>
      </c>
      <c r="G154" s="2">
        <f>(k3r*L154-(k4r+k5r-k5r*k6r*$C154/(1+$C154*k6r))*(M153+$C154*G153)+(k6r/(1+$C154*k6r))*(N153+$C154*H153))/(1+$C154*(k4r+k5r-k5r*k6r*$C154/(1+$C154*k6r)))</f>
        <v>1.832608881975365</v>
      </c>
      <c r="H154" s="2">
        <f>(k5r*M154-k6r*(N153+$C154*H153))/(1+$C154*k6r)</f>
        <v>13.724511291897453</v>
      </c>
      <c r="I154" s="2">
        <f t="shared" si="22"/>
        <v>17.998125934946955</v>
      </c>
      <c r="J154" s="2">
        <f t="shared" si="20"/>
        <v>0.1447348</v>
      </c>
      <c r="K154" s="10">
        <f t="shared" si="21"/>
        <v>17.422935697549075</v>
      </c>
      <c r="L154" s="2">
        <f t="shared" si="25"/>
        <v>456.87399833808848</v>
      </c>
      <c r="M154" s="2">
        <f t="shared" si="26"/>
        <v>303.76269831888425</v>
      </c>
      <c r="N154" s="2">
        <f t="shared" si="27"/>
        <v>1057.6504573613288</v>
      </c>
    </row>
    <row r="155" spans="1:14" s="2" customFormat="1" x14ac:dyDescent="0.2">
      <c r="A155" s="1">
        <v>104</v>
      </c>
      <c r="B155" s="1">
        <v>3.5913599999999999</v>
      </c>
      <c r="C155" s="2">
        <f t="shared" si="23"/>
        <v>0.5</v>
      </c>
      <c r="D155" s="2">
        <f t="shared" si="24"/>
        <v>733.91117734450006</v>
      </c>
      <c r="F155" s="2">
        <f>(K1r*(1+$C155*(k4r+k5r-k5r*k6r*$C155/(1+$C155*k6r)))*D155+(k3r*k4r*$C155-(k2r+k3r)*(1+$C155*(k4r+k5r-k5r*k6r*$C155/(1+$C155*k6r))))*(L154+$C155*F154)+k4r*(M154+$C155*G154)+(k4r*k6r*$C155/(1+$C155*k6r))*(N154+$C155*H154))/((1+$C155*(k4r+k5r-k5r*k6r*$C155/(1+$C155*k6r)))*(1+$C155*(k2r+k3r))-k3r*k4r*$C155^2)</f>
        <v>2.424496963720888</v>
      </c>
      <c r="G155" s="2">
        <f>(k3r*L155-(k4r+k5r-k5r*k6r*$C155/(1+$C155*k6r))*(M154+$C155*G154)+(k6r/(1+$C155*k6r))*(N154+$C155*H154))/(1+$C155*(k4r+k5r-k5r*k6r*$C155/(1+$C155*k6r)))</f>
        <v>1.8224982620473811</v>
      </c>
      <c r="H155" s="2">
        <f>(k5r*M155-k6r*(N154+$C155*H154))/(1+$C155*k6r)</f>
        <v>13.733425891740175</v>
      </c>
      <c r="I155" s="2">
        <f t="shared" si="22"/>
        <v>17.980421117508445</v>
      </c>
      <c r="J155" s="2">
        <f t="shared" si="20"/>
        <v>0.14365439999999999</v>
      </c>
      <c r="K155" s="10">
        <f t="shared" si="21"/>
        <v>17.404858672808107</v>
      </c>
      <c r="L155" s="2">
        <f t="shared" si="25"/>
        <v>459.30674970048602</v>
      </c>
      <c r="M155" s="2">
        <f t="shared" si="26"/>
        <v>305.59025189089562</v>
      </c>
      <c r="N155" s="2">
        <f t="shared" si="27"/>
        <v>1071.3794259531476</v>
      </c>
    </row>
    <row r="156" spans="1:14" s="2" customFormat="1" x14ac:dyDescent="0.2">
      <c r="A156" s="1">
        <v>105</v>
      </c>
      <c r="B156" s="1">
        <v>3.5643799999999999</v>
      </c>
      <c r="C156" s="2">
        <f t="shared" si="23"/>
        <v>0.5</v>
      </c>
      <c r="D156" s="2">
        <f t="shared" si="24"/>
        <v>737.48904734450002</v>
      </c>
      <c r="F156" s="2">
        <f>(K1r*(1+$C156*(k4r+k5r-k5r*k6r*$C156/(1+$C156*k6r)))*D156+(k3r*k4r*$C156-(k2r+k3r)*(1+$C156*(k4r+k5r-k5r*k6r*$C156/(1+$C156*k6r))))*(L155+$C156*F155)+k4r*(M155+$C156*G155)+(k4r*k6r*$C156/(1+$C156*k6r))*(N155+$C156*H155))/((1+$C156*(k4r+k5r-k5r*k6r*$C156/(1+$C156*k6r)))*(1+$C156*(k2r+k3r))-k3r*k4r*$C156^2)</f>
        <v>2.4079974747801094</v>
      </c>
      <c r="G156" s="2">
        <f>(k3r*L156-(k4r+k5r-k5r*k6r*$C156/(1+$C156*k6r))*(M155+$C156*G155)+(k6r/(1+$C156*k6r))*(N155+$C156*H155))/(1+$C156*(k4r+k5r-k5r*k6r*$C156/(1+$C156*k6r)))</f>
        <v>1.8123767798760966</v>
      </c>
      <c r="H156" s="2">
        <f>(k5r*M156-k6r*(N155+$C156*H155))/(1+$C156*k6r)</f>
        <v>13.741446531301904</v>
      </c>
      <c r="I156" s="2">
        <f t="shared" si="22"/>
        <v>17.96182078595811</v>
      </c>
      <c r="J156" s="2">
        <f t="shared" si="20"/>
        <v>0.14257519999999999</v>
      </c>
      <c r="K156" s="10">
        <f t="shared" si="21"/>
        <v>17.385923154519784</v>
      </c>
      <c r="L156" s="2">
        <f t="shared" si="25"/>
        <v>461.72299691973654</v>
      </c>
      <c r="M156" s="2">
        <f t="shared" si="26"/>
        <v>307.40768941185735</v>
      </c>
      <c r="N156" s="2">
        <f t="shared" si="27"/>
        <v>1085.1168621646686</v>
      </c>
    </row>
    <row r="157" spans="1:14" s="2" customFormat="1" x14ac:dyDescent="0.2">
      <c r="A157" s="1">
        <v>106</v>
      </c>
      <c r="B157" s="1">
        <v>3.5374099999999999</v>
      </c>
      <c r="C157" s="2">
        <f t="shared" si="23"/>
        <v>0.5</v>
      </c>
      <c r="D157" s="2">
        <f t="shared" si="24"/>
        <v>741.03994234449999</v>
      </c>
      <c r="F157" s="2">
        <f>(K1r*(1+$C157*(k4r+k5r-k5r*k6r*$C157/(1+$C157*k6r)))*D157+(k3r*k4r*$C157-(k2r+k3r)*(1+$C157*(k4r+k5r-k5r*k6r*$C157/(1+$C157*k6r))))*(L156+$C157*F156)+k4r*(M156+$C157*G156)+(k4r*k6r*$C157/(1+$C157*k6r))*(N156+$C157*H156))/((1+$C157*(k4r+k5r-k5r*k6r*$C157/(1+$C157*k6r)))*(1+$C157*(k2r+k3r))-k3r*k4r*$C157^2)</f>
        <v>2.3915038810639442</v>
      </c>
      <c r="G157" s="2">
        <f>(k3r*L157-(k4r+k5r-k5r*k6r*$C157/(1+$C157*k6r))*(M156+$C157*G156)+(k6r/(1+$C157*k6r))*(N156+$C157*H156))/(1+$C157*(k4r+k5r-k5r*k6r*$C157/(1+$C157*k6r)))</f>
        <v>1.8022433021925079</v>
      </c>
      <c r="H157" s="2">
        <f>(k5r*M157-k6r*(N156+$C157*H156))/(1+$C157*k6r)</f>
        <v>13.748581195948399</v>
      </c>
      <c r="I157" s="2">
        <f t="shared" si="22"/>
        <v>17.942328379204852</v>
      </c>
      <c r="J157" s="2">
        <f t="shared" si="20"/>
        <v>0.14149639999999999</v>
      </c>
      <c r="K157" s="10">
        <f t="shared" si="21"/>
        <v>17.36613164403666</v>
      </c>
      <c r="L157" s="2">
        <f t="shared" si="25"/>
        <v>464.12274759765859</v>
      </c>
      <c r="M157" s="2">
        <f t="shared" si="26"/>
        <v>309.21499945289167</v>
      </c>
      <c r="N157" s="2">
        <f t="shared" si="27"/>
        <v>1098.8618760282939</v>
      </c>
    </row>
    <row r="158" spans="1:14" s="2" customFormat="1" x14ac:dyDescent="0.2">
      <c r="A158" s="1">
        <v>107</v>
      </c>
      <c r="B158" s="1">
        <v>3.5104700000000002</v>
      </c>
      <c r="C158" s="2">
        <f t="shared" si="23"/>
        <v>0.5</v>
      </c>
      <c r="D158" s="2">
        <f t="shared" si="24"/>
        <v>744.56388234450003</v>
      </c>
      <c r="F158" s="2">
        <f>(K1r*(1+$C158*(k4r+k5r-k5r*k6r*$C158/(1+$C158*k6r)))*D158+(k3r*k4r*$C158-(k2r+k3r)*(1+$C158*(k4r+k5r-k5r*k6r*$C158/(1+$C158*k6r))))*(L157+$C158*F157)+k4r*(M157+$C158*G157)+(k4r*k6r*$C158/(1+$C158*k6r))*(N157+$C158*H157))/((1+$C158*(k4r+k5r-k5r*k6r*$C158/(1+$C158*k6r)))*(1+$C158*(k2r+k3r))-k3r*k4r*$C158^2)</f>
        <v>2.375014560569952</v>
      </c>
      <c r="G158" s="2">
        <f>(k3r*L158-(k4r+k5r-k5r*k6r*$C158/(1+$C158*k6r))*(M157+$C158*G157)+(k6r/(1+$C158*k6r))*(N157+$C158*H157))/(1+$C158*(k4r+k5r-k5r*k6r*$C158/(1+$C158*k6r)))</f>
        <v>1.7920965890135021</v>
      </c>
      <c r="H158" s="2">
        <f>(k5r*M158-k6r*(N157+$C158*H157))/(1+$C158*k6r)</f>
        <v>13.75483769713124</v>
      </c>
      <c r="I158" s="2">
        <f t="shared" si="22"/>
        <v>17.921948846714695</v>
      </c>
      <c r="J158" s="2">
        <f t="shared" si="20"/>
        <v>0.14041880000000001</v>
      </c>
      <c r="K158" s="10">
        <f t="shared" si="21"/>
        <v>17.345489692846105</v>
      </c>
      <c r="L158" s="2">
        <f t="shared" si="25"/>
        <v>466.50600681847556</v>
      </c>
      <c r="M158" s="2">
        <f t="shared" si="26"/>
        <v>311.01216939849468</v>
      </c>
      <c r="N158" s="2">
        <f t="shared" si="27"/>
        <v>1112.6135854748336</v>
      </c>
    </row>
    <row r="159" spans="1:14" s="2" customFormat="1" x14ac:dyDescent="0.2">
      <c r="A159" s="1">
        <v>108</v>
      </c>
      <c r="B159" s="1">
        <v>3.4835400000000001</v>
      </c>
      <c r="C159" s="2">
        <f t="shared" si="23"/>
        <v>0.5</v>
      </c>
      <c r="D159" s="2">
        <f t="shared" si="24"/>
        <v>748.06088734449997</v>
      </c>
      <c r="F159" s="2">
        <f>(K1r*(1+$C159*(k4r+k5r-k5r*k6r*$C159/(1+$C159*k6r)))*D159+(k3r*k4r*$C159-(k2r+k3r)*(1+$C159*(k4r+k5r-k5r*k6r*$C159/(1+$C159*k6r))))*(L158+$C159*F158)+k4r*(M158+$C159*G158)+(k4r*k6r*$C159/(1+$C159*k6r))*(N158+$C159*H158))/((1+$C159*(k4r+k5r-k5r*k6r*$C159/(1+$C159*k6r)))*(1+$C159*(k2r+k3r))-k3r*k4r*$C159^2)</f>
        <v>2.3585285882960627</v>
      </c>
      <c r="G159" s="2">
        <f>(k3r*L159-(k4r+k5r-k5r*k6r*$C159/(1+$C159*k6r))*(M158+$C159*G158)+(k6r/(1+$C159*k6r))*(N158+$C159*H158))/(1+$C159*(k4r+k5r-k5r*k6r*$C159/(1+$C159*k6r)))</f>
        <v>1.7819356345659905</v>
      </c>
      <c r="H159" s="2">
        <f>(k5r*M159-k6r*(N158+$C159*H158))/(1+$C159*k6r)</f>
        <v>13.7602236791928</v>
      </c>
      <c r="I159" s="2">
        <f t="shared" si="22"/>
        <v>17.900687902054852</v>
      </c>
      <c r="J159" s="2">
        <f t="shared" si="20"/>
        <v>0.13934160000000001</v>
      </c>
      <c r="K159" s="10">
        <f t="shared" si="21"/>
        <v>17.324001985972657</v>
      </c>
      <c r="L159" s="2">
        <f t="shared" si="25"/>
        <v>468.87277839290857</v>
      </c>
      <c r="M159" s="2">
        <f t="shared" si="26"/>
        <v>312.79918551028442</v>
      </c>
      <c r="N159" s="2">
        <f t="shared" si="27"/>
        <v>1126.3711161629956</v>
      </c>
    </row>
    <row r="160" spans="1:14" s="2" customFormat="1" x14ac:dyDescent="0.2">
      <c r="A160" s="1">
        <v>109</v>
      </c>
      <c r="B160" s="1">
        <v>3.45662</v>
      </c>
      <c r="C160" s="2">
        <f t="shared" si="23"/>
        <v>0.5</v>
      </c>
      <c r="D160" s="2">
        <f t="shared" si="24"/>
        <v>751.53096734450003</v>
      </c>
      <c r="F160" s="2">
        <f>(K1r*(1+$C160*(k4r+k5r-k5r*k6r*$C160/(1+$C160*k6r)))*D160+(k3r*k4r*$C160-(k2r+k3r)*(1+$C160*(k4r+k5r-k5r*k6r*$C160/(1+$C160*k6r))))*(L159+$C160*F159)+k4r*(M159+$C160*G159)+(k4r*k6r*$C160/(1+$C160*k6r))*(N159+$C160*H159))/((1+$C160*(k4r+k5r-k5r*k6r*$C160/(1+$C160*k6r)))*(1+$C160*(k2r+k3r))-k3r*k4r*$C160^2)</f>
        <v>2.3420425673076326</v>
      </c>
      <c r="G160" s="2">
        <f>(k3r*L160-(k4r+k5r-k5r*k6r*$C160/(1+$C160*k6r))*(M159+$C160*G159)+(k6r/(1+$C160*k6r))*(N159+$C160*H159))/(1+$C160*(k4r+k5r-k5r*k6r*$C160/(1+$C160*k6r)))</f>
        <v>1.7717593605999875</v>
      </c>
      <c r="H160" s="2">
        <f>(k5r*M160-k6r*(N159+$C160*H159))/(1+$C160*k6r)</f>
        <v>13.764746627466145</v>
      </c>
      <c r="I160" s="2">
        <f t="shared" si="22"/>
        <v>17.878548555373765</v>
      </c>
      <c r="J160" s="2">
        <f t="shared" si="20"/>
        <v>0.13826479999999999</v>
      </c>
      <c r="K160" s="10">
        <f t="shared" si="21"/>
        <v>17.301671413158815</v>
      </c>
      <c r="L160" s="2">
        <f t="shared" si="25"/>
        <v>471.22306397071043</v>
      </c>
      <c r="M160" s="2">
        <f t="shared" si="26"/>
        <v>314.57603300786741</v>
      </c>
      <c r="N160" s="2">
        <f t="shared" si="27"/>
        <v>1140.133601316325</v>
      </c>
    </row>
    <row r="161" spans="1:14" s="2" customFormat="1" x14ac:dyDescent="0.2">
      <c r="A161" s="1">
        <v>110</v>
      </c>
      <c r="B161" s="1">
        <v>3.4297200000000001</v>
      </c>
      <c r="C161" s="2">
        <f t="shared" si="23"/>
        <v>0.5</v>
      </c>
      <c r="D161" s="2">
        <f t="shared" si="24"/>
        <v>754.97413734450004</v>
      </c>
      <c r="F161" s="2">
        <f>(K1r*(1+$C161*(k4r+k5r-k5r*k6r*$C161/(1+$C161*k6r)))*D161+(k3r*k4r*$C161-(k2r+k3r)*(1+$C161*(k4r+k5r-k5r*k6r*$C161/(1+$C161*k6r))))*(L160+$C161*F160)+k4r*(M160+$C161*G160)+(k4r*k6r*$C161/(1+$C161*k6r))*(N160+$C161*H160))/((1+$C161*(k4r+k5r-k5r*k6r*$C161/(1+$C161*k6r)))*(1+$C161*(k2r+k3r))-k3r*k4r*$C161^2)</f>
        <v>2.3255562967528749</v>
      </c>
      <c r="G161" s="2">
        <f>(k3r*L161-(k4r+k5r-k5r*k6r*$C161/(1+$C161*k6r))*(M160+$C161*G160)+(k6r/(1+$C161*k6r))*(N160+$C161*H160))/(1+$C161*(k4r+k5r-k5r*k6r*$C161/(1+$C161*k6r)))</f>
        <v>1.7615667307626035</v>
      </c>
      <c r="H161" s="2">
        <f>(k5r*M161-k6r*(N160+$C161*H160))/(1+$C161*k6r)</f>
        <v>13.768413868640115</v>
      </c>
      <c r="I161" s="2">
        <f t="shared" si="22"/>
        <v>17.855536896155591</v>
      </c>
      <c r="J161" s="2">
        <f t="shared" si="20"/>
        <v>0.1371888</v>
      </c>
      <c r="K161" s="10">
        <f t="shared" si="21"/>
        <v>17.278504220309369</v>
      </c>
      <c r="L161" s="2">
        <f t="shared" si="25"/>
        <v>473.5568634027407</v>
      </c>
      <c r="M161" s="2">
        <f t="shared" si="26"/>
        <v>316.34269605354871</v>
      </c>
      <c r="N161" s="2">
        <f t="shared" si="27"/>
        <v>1153.900181564378</v>
      </c>
    </row>
    <row r="162" spans="1:14" s="2" customFormat="1" x14ac:dyDescent="0.2">
      <c r="A162" s="1">
        <v>111</v>
      </c>
      <c r="B162" s="1">
        <v>3.4028299999999998</v>
      </c>
      <c r="C162" s="2">
        <f t="shared" si="23"/>
        <v>0.5</v>
      </c>
      <c r="D162" s="2">
        <f t="shared" si="24"/>
        <v>758.39041234450008</v>
      </c>
      <c r="F162" s="2">
        <f>(K1r*(1+$C162*(k4r+k5r-k5r*k6r*$C162/(1+$C162*k6r)))*D162+(k3r*k4r*$C162-(k2r+k3r)*(1+$C162*(k4r+k5r-k5r*k6r*$C162/(1+$C162*k6r))))*(L161+$C162*F161)+k4r*(M161+$C162*G161)+(k4r*k6r*$C162/(1+$C162*k6r))*(N161+$C162*H161))/((1+$C162*(k4r+k5r-k5r*k6r*$C162/(1+$C162*k6r)))*(1+$C162*(k2r+k3r))-k3r*k4r*$C162^2)</f>
        <v>2.3090694694862033</v>
      </c>
      <c r="G162" s="2">
        <f>(k3r*L162-(k4r+k5r-k5r*k6r*$C162/(1+$C162*k6r))*(M161+$C162*G161)+(k6r/(1+$C162*k6r))*(N161+$C162*H161))/(1+$C162*(k4r+k5r-k5r*k6r*$C162/(1+$C162*k6r)))</f>
        <v>1.7513571069418663</v>
      </c>
      <c r="H162" s="2">
        <f>(k5r*M162-k6r*(N161+$C162*H161))/(1+$C162*k6r)</f>
        <v>13.771232589855817</v>
      </c>
      <c r="I162" s="2">
        <f t="shared" si="22"/>
        <v>17.831659166283885</v>
      </c>
      <c r="J162" s="2">
        <f t="shared" si="20"/>
        <v>0.13611319999999999</v>
      </c>
      <c r="K162" s="10">
        <f t="shared" si="21"/>
        <v>17.254505999632528</v>
      </c>
      <c r="L162" s="2">
        <f t="shared" si="25"/>
        <v>475.87417628586024</v>
      </c>
      <c r="M162" s="2">
        <f t="shared" si="26"/>
        <v>318.09915797240092</v>
      </c>
      <c r="N162" s="2">
        <f t="shared" si="27"/>
        <v>1167.670004793626</v>
      </c>
    </row>
    <row r="163" spans="1:14" s="2" customFormat="1" x14ac:dyDescent="0.2">
      <c r="A163" s="1">
        <v>112</v>
      </c>
      <c r="B163" s="1">
        <v>3.3759399999999999</v>
      </c>
      <c r="C163" s="2">
        <f t="shared" si="23"/>
        <v>0.5</v>
      </c>
      <c r="D163" s="2">
        <f t="shared" si="24"/>
        <v>761.77979734450003</v>
      </c>
      <c r="F163" s="2">
        <f>(K1r*(1+$C163*(k4r+k5r-k5r*k6r*$C163/(1+$C163*k6r)))*D163+(k3r*k4r*$C163-(k2r+k3r)*(1+$C163*(k4r+k5r-k5r*k6r*$C163/(1+$C163*k6r))))*(L162+$C163*F162)+k4r*(M162+$C163*G162)+(k4r*k6r*$C163/(1+$C163*k6r))*(N162+$C163*H162))/((1+$C163*(k4r+k5r-k5r*k6r*$C163/(1+$C163*k6r)))*(1+$C163*(k2r+k3r))-k3r*k4r*$C163^2)</f>
        <v>2.2925790200750056</v>
      </c>
      <c r="G163" s="2">
        <f>(k3r*L163-(k4r+k5r-k5r*k6r*$C163/(1+$C163*k6r))*(M162+$C163*G162)+(k6r/(1+$C163*k6r))*(N162+$C163*H162))/(1+$C163*(k4r+k5r-k5r*k6r*$C163/(1+$C163*k6r)))</f>
        <v>1.7411297475148391</v>
      </c>
      <c r="H163" s="2">
        <f>(k5r*M163-k6r*(N162+$C163*H162))/(1+$C163*k6r)</f>
        <v>13.773209851825676</v>
      </c>
      <c r="I163" s="2">
        <f t="shared" si="22"/>
        <v>17.806918619415519</v>
      </c>
      <c r="J163" s="2">
        <f t="shared" si="20"/>
        <v>0.13503760000000001</v>
      </c>
      <c r="K163" s="10">
        <f t="shared" si="21"/>
        <v>17.2296794746389</v>
      </c>
      <c r="L163" s="2">
        <f t="shared" si="25"/>
        <v>478.17500053064083</v>
      </c>
      <c r="M163" s="2">
        <f t="shared" si="26"/>
        <v>319.84540139962928</v>
      </c>
      <c r="N163" s="2">
        <f t="shared" si="27"/>
        <v>1181.4422260144668</v>
      </c>
    </row>
    <row r="164" spans="1:14" s="2" customFormat="1" x14ac:dyDescent="0.2">
      <c r="A164" s="1">
        <v>113</v>
      </c>
      <c r="B164" s="1">
        <v>3.3490600000000001</v>
      </c>
      <c r="C164" s="2">
        <f t="shared" si="23"/>
        <v>0.5</v>
      </c>
      <c r="D164" s="2">
        <f t="shared" si="24"/>
        <v>765.14229734449998</v>
      </c>
      <c r="F164" s="2">
        <f>(K1r*(1+$C164*(k4r+k5r-k5r*k6r*$C164/(1+$C164*k6r)))*D164+(k3r*k4r*$C164-(k2r+k3r)*(1+$C164*(k4r+k5r-k5r*k6r*$C164/(1+$C164*k6r))))*(L163+$C164*F163)+k4r*(M163+$C164*G163)+(k4r*k6r*$C164/(1+$C164*k6r))*(N163+$C164*H163))/((1+$C164*(k4r+k5r-k5r*k6r*$C164/(1+$C164*k6r)))*(1+$C164*(k2r+k3r))-k3r*k4r*$C164^2)</f>
        <v>2.2760835541455489</v>
      </c>
      <c r="G164" s="2">
        <f>(k3r*L164-(k4r+k5r-k5r*k6r*$C164/(1+$C164*k6r))*(M163+$C164*G163)+(k6r/(1+$C164*k6r))*(N163+$C164*H163))/(1+$C164*(k4r+k5r-k5r*k6r*$C164/(1+$C164*k6r)))</f>
        <v>1.7308837148341434</v>
      </c>
      <c r="H164" s="2">
        <f>(k5r*M164-k6r*(N163+$C164*H163))/(1+$C164*k6r)</f>
        <v>13.774352578169657</v>
      </c>
      <c r="I164" s="2">
        <f t="shared" si="22"/>
        <v>17.781319847149348</v>
      </c>
      <c r="J164" s="2">
        <f t="shared" si="20"/>
        <v>0.13396240000000001</v>
      </c>
      <c r="K164" s="10">
        <f t="shared" si="21"/>
        <v>17.204029453263374</v>
      </c>
      <c r="L164" s="2">
        <f t="shared" si="25"/>
        <v>480.45933181775109</v>
      </c>
      <c r="M164" s="2">
        <f t="shared" si="26"/>
        <v>321.58140813080377</v>
      </c>
      <c r="N164" s="2">
        <f t="shared" si="27"/>
        <v>1195.2160072294644</v>
      </c>
    </row>
    <row r="165" spans="1:14" s="2" customFormat="1" x14ac:dyDescent="0.2">
      <c r="A165" s="1">
        <v>114</v>
      </c>
      <c r="B165" s="1">
        <v>3.32219</v>
      </c>
      <c r="C165" s="2">
        <f t="shared" si="23"/>
        <v>0.5</v>
      </c>
      <c r="D165" s="2">
        <f t="shared" si="24"/>
        <v>768.47792234450003</v>
      </c>
      <c r="F165" s="2">
        <f>(K1r*(1+$C165*(k4r+k5r-k5r*k6r*$C165/(1+$C165*k6r)))*D165+(k3r*k4r*$C165-(k2r+k3r)*(1+$C165*(k4r+k5r-k5r*k6r*$C165/(1+$C165*k6r))))*(L164+$C165*F164)+k4r*(M164+$C165*G164)+(k4r*k6r*$C165/(1+$C165*k6r))*(N164+$C165*H164))/((1+$C165*(k4r+k5r-k5r*k6r*$C165/(1+$C165*k6r)))*(1+$C165*(k2r+k3r))-k3r*k4r*$C165^2)</f>
        <v>2.2595837084985808</v>
      </c>
      <c r="G165" s="2">
        <f>(k3r*L165-(k4r+k5r-k5r*k6r*$C165/(1+$C165*k6r))*(M164+$C165*G164)+(k6r/(1+$C165*k6r))*(N164+$C165*H164))/(1+$C165*(k4r+k5r-k5r*k6r*$C165/(1+$C165*k6r)))</f>
        <v>1.7206183978800926</v>
      </c>
      <c r="H165" s="2">
        <f>(k5r*M165-k6r*(N164+$C165*H164))/(1+$C165*k6r)</f>
        <v>13.774667561977491</v>
      </c>
      <c r="I165" s="2">
        <f t="shared" si="22"/>
        <v>17.754869668356164</v>
      </c>
      <c r="J165" s="2">
        <f t="shared" si="20"/>
        <v>0.13288759999999999</v>
      </c>
      <c r="K165" s="10">
        <f t="shared" si="21"/>
        <v>17.177562481621916</v>
      </c>
      <c r="L165" s="2">
        <f t="shared" si="25"/>
        <v>482.72716544907314</v>
      </c>
      <c r="M165" s="2">
        <f t="shared" si="26"/>
        <v>323.30715918716089</v>
      </c>
      <c r="N165" s="2">
        <f t="shared" si="27"/>
        <v>1208.9905172995379</v>
      </c>
    </row>
    <row r="166" spans="1:14" s="2" customFormat="1" x14ac:dyDescent="0.2">
      <c r="A166" s="1">
        <v>115</v>
      </c>
      <c r="B166" s="1">
        <v>3.2953199999999998</v>
      </c>
      <c r="C166" s="2">
        <f t="shared" si="23"/>
        <v>0.5</v>
      </c>
      <c r="D166" s="2">
        <f t="shared" si="24"/>
        <v>771.78667734450005</v>
      </c>
      <c r="F166" s="2">
        <f>(K1r*(1+$C166*(k4r+k5r-k5r*k6r*$C166/(1+$C166*k6r)))*D166+(k3r*k4r*$C166-(k2r+k3r)*(1+$C166*(k4r+k5r-k5r*k6r*$C166/(1+$C166*k6r))))*(L165+$C166*F165)+k4r*(M165+$C166*G165)+(k4r*k6r*$C166/(1+$C166*k6r))*(N165+$C166*H165))/((1+$C166*(k4r+k5r-k5r*k6r*$C166/(1+$C166*k6r)))*(1+$C166*(k2r+k3r))-k3r*k4r*$C166^2)</f>
        <v>2.2430782062520551</v>
      </c>
      <c r="G166" s="2">
        <f>(k3r*L166-(k4r+k5r-k5r*k6r*$C166/(1+$C166*k6r))*(M165+$C166*G165)+(k6r/(1+$C166*k6r))*(N165+$C166*H165))/(1+$C166*(k4r+k5r-k5r*k6r*$C166/(1+$C166*k6r)))</f>
        <v>1.7103333990761032</v>
      </c>
      <c r="H166" s="2">
        <f>(k5r*M166-k6r*(N165+$C166*H165))/(1+$C166*k6r)</f>
        <v>13.774161488602839</v>
      </c>
      <c r="I166" s="2">
        <f t="shared" si="22"/>
        <v>17.727573093930999</v>
      </c>
      <c r="J166" s="2">
        <f t="shared" si="20"/>
        <v>0.13181280000000001</v>
      </c>
      <c r="K166" s="10">
        <f t="shared" si="21"/>
        <v>17.150282970173759</v>
      </c>
      <c r="L166" s="2">
        <f t="shared" si="25"/>
        <v>484.97849640644847</v>
      </c>
      <c r="M166" s="2">
        <f t="shared" si="26"/>
        <v>325.02263508563897</v>
      </c>
      <c r="N166" s="2">
        <f t="shared" si="27"/>
        <v>1222.7649318248282</v>
      </c>
    </row>
    <row r="167" spans="1:14" s="2" customFormat="1" x14ac:dyDescent="0.2">
      <c r="A167" s="1">
        <v>116</v>
      </c>
      <c r="B167" s="1">
        <v>3.2684600000000001</v>
      </c>
      <c r="C167" s="2">
        <f t="shared" si="23"/>
        <v>0.5</v>
      </c>
      <c r="D167" s="2">
        <f t="shared" si="24"/>
        <v>775.06856734450002</v>
      </c>
      <c r="F167" s="2">
        <f>(K1r*(1+$C167*(k4r+k5r-k5r*k6r*$C167/(1+$C167*k6r)))*D167+(k3r*k4r*$C167-(k2r+k3r)*(1+$C167*(k4r+k5r-k5r*k6r*$C167/(1+$C167*k6r))))*(L166+$C167*F166)+k4r*(M166+$C167*G166)+(k4r*k6r*$C167/(1+$C167*k6r))*(N166+$C167*H166))/((1+$C167*(k4r+k5r-k5r*k6r*$C167/(1+$C167*k6r)))*(1+$C167*(k2r+k3r))-k3r*k4r*$C167^2)</f>
        <v>2.2265664507437228</v>
      </c>
      <c r="G167" s="2">
        <f>(k3r*L167-(k4r+k5r-k5r*k6r*$C167/(1+$C167*k6r))*(M166+$C167*G166)+(k6r/(1+$C167*k6r))*(N166+$C167*H166))/(1+$C167*(k4r+k5r-k5r*k6r*$C167/(1+$C167*k6r)))</f>
        <v>1.7000283016230198</v>
      </c>
      <c r="H167" s="2">
        <f>(k5r*M167-k6r*(N166+$C167*H166))/(1+$C167*k6r)</f>
        <v>13.772840944465463</v>
      </c>
      <c r="I167" s="2">
        <f t="shared" si="22"/>
        <v>17.699435696832204</v>
      </c>
      <c r="J167" s="2">
        <f t="shared" si="20"/>
        <v>0.1307384</v>
      </c>
      <c r="K167" s="10">
        <f t="shared" si="21"/>
        <v>17.122196668958914</v>
      </c>
      <c r="L167" s="2">
        <f t="shared" si="25"/>
        <v>487.21331873494637</v>
      </c>
      <c r="M167" s="2">
        <f t="shared" si="26"/>
        <v>326.72781593598853</v>
      </c>
      <c r="N167" s="2">
        <f t="shared" si="27"/>
        <v>1236.5384330413624</v>
      </c>
    </row>
    <row r="168" spans="1:14" s="2" customFormat="1" x14ac:dyDescent="0.2">
      <c r="A168" s="1">
        <v>117</v>
      </c>
      <c r="B168" s="1">
        <v>3.24159</v>
      </c>
      <c r="C168" s="2">
        <f t="shared" si="23"/>
        <v>0.5</v>
      </c>
      <c r="D168" s="2">
        <f t="shared" si="24"/>
        <v>778.32359234450007</v>
      </c>
      <c r="F168" s="2">
        <f>(K1r*(1+$C168*(k4r+k5r-k5r*k6r*$C168/(1+$C168*k6r)))*D168+(k3r*k4r*$C168-(k2r+k3r)*(1+$C168*(k4r+k5r-k5r*k6r*$C168/(1+$C168*k6r))))*(L167+$C168*F167)+k4r*(M167+$C168*G167)+(k4r*k6r*$C168/(1+$C168*k6r))*(N167+$C168*H167))/((1+$C168*(k4r+k5r-k5r*k6r*$C168/(1+$C168*k6r)))*(1+$C168*(k2r+k3r))-k3r*k4r*$C168^2)</f>
        <v>2.2100467120688889</v>
      </c>
      <c r="G168" s="2">
        <f>(k3r*L168-(k4r+k5r-k5r*k6r*$C168/(1+$C168*k6r))*(M167+$C168*G167)+(k6r/(1+$C168*k6r))*(N167+$C168*H167))/(1+$C168*(k4r+k5r-k5r*k6r*$C168/(1+$C168*k6r)))</f>
        <v>1.6897026213311823</v>
      </c>
      <c r="H168" s="2">
        <f>(k5r*M168-k6r*(N167+$C168*H167))/(1+$C168*k6r)</f>
        <v>13.770712414588361</v>
      </c>
      <c r="I168" s="2">
        <f t="shared" si="22"/>
        <v>17.670461747988433</v>
      </c>
      <c r="J168" s="2">
        <f t="shared" si="20"/>
        <v>0.12966359999999999</v>
      </c>
      <c r="K168" s="10">
        <f t="shared" si="21"/>
        <v>17.093306878068898</v>
      </c>
      <c r="L168" s="2">
        <f t="shared" si="25"/>
        <v>489.43162531635267</v>
      </c>
      <c r="M168" s="2">
        <f t="shared" si="26"/>
        <v>328.42268139746562</v>
      </c>
      <c r="N168" s="2">
        <f t="shared" si="27"/>
        <v>1250.3102097208894</v>
      </c>
    </row>
    <row r="169" spans="1:14" s="2" customFormat="1" x14ac:dyDescent="0.2">
      <c r="A169" s="1">
        <v>118</v>
      </c>
      <c r="B169" s="1">
        <v>3.2147299999999999</v>
      </c>
      <c r="C169" s="2">
        <f t="shared" si="23"/>
        <v>0.5</v>
      </c>
      <c r="D169" s="2">
        <f t="shared" si="24"/>
        <v>781.55175234450007</v>
      </c>
      <c r="F169" s="2">
        <f>(K1r*(1+$C169*(k4r+k5r-k5r*k6r*$C169/(1+$C169*k6r)))*D169+(k3r*k4r*$C169-(k2r+k3r)*(1+$C169*(k4r+k5r-k5r*k6r*$C169/(1+$C169*k6r))))*(L168+$C169*F168)+k4r*(M168+$C169*G168)+(k4r*k6r*$C169/(1+$C169*k6r))*(N168+$C169*H168))/((1+$C169*(k4r+k5r-k5r*k6r*$C169/(1+$C169*k6r)))*(1+$C169*(k2r+k3r))-k3r*k4r*$C169^2)</f>
        <v>2.1935181913000257</v>
      </c>
      <c r="G169" s="2">
        <f>(k3r*L169-(k4r+k5r-k5r*k6r*$C169/(1+$C169*k6r))*(M168+$C169*G168)+(k6r/(1+$C169*k6r))*(N168+$C169*H168))/(1+$C169*(k4r+k5r-k5r*k6r*$C169/(1+$C169*k6r)))</f>
        <v>1.6793558074042954</v>
      </c>
      <c r="H169" s="2">
        <f>(k5r*M169-k6r*(N168+$C169*H168))/(1+$C169*k6r)</f>
        <v>13.767782278273469</v>
      </c>
      <c r="I169" s="2">
        <f t="shared" si="22"/>
        <v>17.64065627697779</v>
      </c>
      <c r="J169" s="2">
        <f t="shared" si="20"/>
        <v>0.12858919999999999</v>
      </c>
      <c r="K169" s="10">
        <f t="shared" si="21"/>
        <v>17.063619225898677</v>
      </c>
      <c r="L169" s="2">
        <f t="shared" si="25"/>
        <v>491.6334077680371</v>
      </c>
      <c r="M169" s="2">
        <f t="shared" si="26"/>
        <v>330.10721061183335</v>
      </c>
      <c r="N169" s="2">
        <f t="shared" si="27"/>
        <v>1264.0794570673202</v>
      </c>
    </row>
    <row r="170" spans="1:14" s="2" customFormat="1" x14ac:dyDescent="0.2">
      <c r="A170" s="1">
        <v>119</v>
      </c>
      <c r="B170" s="1">
        <v>3.1878600000000001</v>
      </c>
      <c r="C170" s="2">
        <f t="shared" si="23"/>
        <v>0.5</v>
      </c>
      <c r="D170" s="2">
        <f t="shared" si="24"/>
        <v>784.75304734450003</v>
      </c>
      <c r="F170" s="2">
        <f>(K1r*(1+$C170*(k4r+k5r-k5r*k6r*$C170/(1+$C170*k6r)))*D170+(k3r*k4r*$C170-(k2r+k3r)*(1+$C170*(k4r+k5r-k5r*k6r*$C170/(1+$C170*k6r))))*(L169+$C170*F169)+k4r*(M169+$C170*G169)+(k4r*k6r*$C170/(1+$C170*k6r))*(N169+$C170*H169))/((1+$C170*(k4r+k5r-k5r*k6r*$C170/(1+$C170*k6r)))*(1+$C170*(k2r+k3r))-k3r*k4r*$C170^2)</f>
        <v>2.1769804492407268</v>
      </c>
      <c r="G170" s="2">
        <f>(k3r*L170-(k4r+k5r-k5r*k6r*$C170/(1+$C170*k6r))*(M169+$C170*G169)+(k6r/(1+$C170*k6r))*(N169+$C170*H169))/(1+$C170*(k4r+k5r-k5r*k6r*$C170/(1+$C170*k6r)))</f>
        <v>1.6689874235161799</v>
      </c>
      <c r="H170" s="2">
        <f>(k5r*M170-k6r*(N169+$C170*H169))/(1+$C170*k6r)</f>
        <v>13.764056812058627</v>
      </c>
      <c r="I170" s="2">
        <f t="shared" si="22"/>
        <v>17.610024684815535</v>
      </c>
      <c r="J170" s="2">
        <f t="shared" si="20"/>
        <v>0.1275144</v>
      </c>
      <c r="K170" s="10">
        <f t="shared" si="21"/>
        <v>17.033138097422913</v>
      </c>
      <c r="L170" s="2">
        <f t="shared" si="25"/>
        <v>493.81865708830748</v>
      </c>
      <c r="M170" s="2">
        <f t="shared" si="26"/>
        <v>331.78138222729359</v>
      </c>
      <c r="N170" s="2">
        <f t="shared" si="27"/>
        <v>1277.8453766124862</v>
      </c>
    </row>
    <row r="171" spans="1:14" s="2" customFormat="1" x14ac:dyDescent="0.2">
      <c r="A171" s="1">
        <v>120</v>
      </c>
      <c r="B171" s="1">
        <v>3.16099</v>
      </c>
      <c r="C171" s="2">
        <f t="shared" si="23"/>
        <v>0.5</v>
      </c>
      <c r="D171" s="2">
        <f t="shared" si="24"/>
        <v>787.92747234450007</v>
      </c>
      <c r="F171" s="2">
        <f>(K1r*(1+$C171*(k4r+k5r-k5r*k6r*$C171/(1+$C171*k6r)))*D171+(k3r*k4r*$C171-(k2r+k3r)*(1+$C171*(k4r+k5r-k5r*k6r*$C171/(1+$C171*k6r))))*(L170+$C171*F170)+k4r*(M170+$C171*G170)+(k4r*k6r*$C171/(1+$C171*k6r))*(N170+$C171*H170))/((1+$C171*(k4r+k5r-k5r*k6r*$C171/(1+$C171*k6r)))*(1+$C171*(k2r+k3r))-k3r*k4r*$C171^2)</f>
        <v>2.1604318146334003</v>
      </c>
      <c r="G171" s="2">
        <f>(k3r*L171-(k4r+k5r-k5r*k6r*$C171/(1+$C171*k6r))*(M170+$C171*G170)+(k6r/(1+$C171*k6r))*(N170+$C171*H170))/(1+$C171*(k4r+k5r-k5r*k6r*$C171/(1+$C171*k6r)))</f>
        <v>1.658596997163672</v>
      </c>
      <c r="H171" s="2">
        <f>(k5r*M171-k6r*(N170+$C171*H170))/(1+$C171*k6r)</f>
        <v>13.759542193856246</v>
      </c>
      <c r="I171" s="2">
        <f t="shared" si="22"/>
        <v>17.57857100565332</v>
      </c>
      <c r="J171" s="2">
        <f t="shared" si="20"/>
        <v>0.12643960000000001</v>
      </c>
      <c r="K171" s="10">
        <f t="shared" si="21"/>
        <v>17.001867765427189</v>
      </c>
      <c r="L171" s="2">
        <f t="shared" si="25"/>
        <v>495.98736322024456</v>
      </c>
      <c r="M171" s="2">
        <f t="shared" si="26"/>
        <v>333.44517443763351</v>
      </c>
      <c r="N171" s="2">
        <f t="shared" si="27"/>
        <v>1291.6071761154437</v>
      </c>
    </row>
  </sheetData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plasma</vt:lpstr>
      <vt:lpstr>K1r</vt:lpstr>
      <vt:lpstr>k2r</vt:lpstr>
      <vt:lpstr>k3r</vt:lpstr>
      <vt:lpstr>k4r</vt:lpstr>
      <vt:lpstr>k5r</vt:lpstr>
      <vt:lpstr>k6r</vt:lpstr>
      <vt:lpstr>Vb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 data</dc:title>
  <dc:creator>Oikonen Vesa</dc:creator>
  <cp:keywords>simulation;TAC</cp:keywords>
  <cp:lastModifiedBy>Vesa Oikonen</cp:lastModifiedBy>
  <dcterms:created xsi:type="dcterms:W3CDTF">2008-09-08T16:56:47Z</dcterms:created>
  <dcterms:modified xsi:type="dcterms:W3CDTF">2016-05-27T07:49:26Z</dcterms:modified>
</cp:coreProperties>
</file>