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1385"/>
  </bookViews>
  <sheets>
    <sheet name="plasma" sheetId="1" r:id="rId1"/>
  </sheets>
  <definedNames>
    <definedName name="K1r">plasma!$G$2</definedName>
    <definedName name="k2r">plasma!$G$3</definedName>
    <definedName name="k3r">plasma!$G$4</definedName>
    <definedName name="k4r">plasma!$G$5</definedName>
    <definedName name="k5r">plasma!$G$6</definedName>
    <definedName name="k6r">plasma!$G$7</definedName>
    <definedName name="Vb">plasma!$G$8</definedName>
  </definedNames>
  <calcPr calcId="145621"/>
</workbook>
</file>

<file path=xl/calcChain.xml><?xml version="1.0" encoding="utf-8"?>
<calcChain xmlns="http://schemas.openxmlformats.org/spreadsheetml/2006/main">
  <c r="F15" i="1" l="1"/>
  <c r="L15" i="1" s="1"/>
  <c r="H15" i="1" s="1"/>
  <c r="G15" i="1" l="1"/>
  <c r="I15" i="1" s="1"/>
  <c r="I14" i="1"/>
  <c r="J171" i="1" l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K14" i="1" s="1"/>
  <c r="D15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D16" i="1" l="1"/>
  <c r="D17" i="1" l="1"/>
  <c r="D18" i="1" l="1"/>
  <c r="D19" i="1" l="1"/>
  <c r="D20" i="1" l="1"/>
  <c r="D21" i="1" l="1"/>
  <c r="D22" i="1" l="1"/>
  <c r="D23" i="1" l="1"/>
  <c r="D24" i="1" l="1"/>
  <c r="D25" i="1" l="1"/>
  <c r="D26" i="1" l="1"/>
  <c r="D27" i="1" l="1"/>
  <c r="D28" i="1" l="1"/>
  <c r="D29" i="1" l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l="1"/>
  <c r="D42" i="1" l="1"/>
  <c r="D43" i="1" l="1"/>
  <c r="D44" i="1" l="1"/>
  <c r="D45" i="1" l="1"/>
  <c r="D46" i="1" l="1"/>
  <c r="D47" i="1" l="1"/>
  <c r="D48" i="1" l="1"/>
  <c r="D49" i="1" l="1"/>
  <c r="D50" i="1" l="1"/>
  <c r="D51" i="1" l="1"/>
  <c r="D52" i="1" l="1"/>
  <c r="D53" i="1" l="1"/>
  <c r="D54" i="1" l="1"/>
  <c r="D55" i="1" l="1"/>
  <c r="D56" i="1" l="1"/>
  <c r="D57" i="1" l="1"/>
  <c r="D58" i="1" l="1"/>
  <c r="D59" i="1" l="1"/>
  <c r="D60" i="1" l="1"/>
  <c r="D61" i="1" l="1"/>
  <c r="D62" i="1" l="1"/>
  <c r="D63" i="1" l="1"/>
  <c r="D64" i="1" l="1"/>
  <c r="D65" i="1" l="1"/>
  <c r="D66" i="1" l="1"/>
  <c r="D67" i="1" l="1"/>
  <c r="D68" i="1" l="1"/>
  <c r="D69" i="1" l="1"/>
  <c r="D70" i="1" l="1"/>
  <c r="D71" i="1" l="1"/>
  <c r="D72" i="1" l="1"/>
  <c r="D73" i="1" l="1"/>
  <c r="D74" i="1" l="1"/>
  <c r="D75" i="1" l="1"/>
  <c r="D76" i="1" l="1"/>
  <c r="D77" i="1" l="1"/>
  <c r="D78" i="1" l="1"/>
  <c r="D79" i="1" l="1"/>
  <c r="D80" i="1" l="1"/>
  <c r="D81" i="1" l="1"/>
  <c r="D82" i="1" l="1"/>
  <c r="D83" i="1" l="1"/>
  <c r="D84" i="1" l="1"/>
  <c r="D85" i="1" l="1"/>
  <c r="D86" i="1" l="1"/>
  <c r="D87" i="1" l="1"/>
  <c r="D88" i="1" l="1"/>
  <c r="D89" i="1" l="1"/>
  <c r="D90" i="1" l="1"/>
  <c r="D91" i="1" l="1"/>
  <c r="D92" i="1" l="1"/>
  <c r="D93" i="1" l="1"/>
  <c r="D94" i="1" l="1"/>
  <c r="D95" i="1" l="1"/>
  <c r="D96" i="1" l="1"/>
  <c r="D97" i="1" l="1"/>
  <c r="D98" i="1" l="1"/>
  <c r="D99" i="1" l="1"/>
  <c r="D100" i="1" l="1"/>
  <c r="D101" i="1" l="1"/>
  <c r="D102" i="1" l="1"/>
  <c r="D103" i="1" l="1"/>
  <c r="D104" i="1" l="1"/>
  <c r="D105" i="1" l="1"/>
  <c r="D106" i="1" l="1"/>
  <c r="D107" i="1" l="1"/>
  <c r="D108" i="1" l="1"/>
  <c r="D109" i="1" l="1"/>
  <c r="D110" i="1" l="1"/>
  <c r="D111" i="1" l="1"/>
  <c r="D112" i="1" l="1"/>
  <c r="D113" i="1" l="1"/>
  <c r="D114" i="1" l="1"/>
  <c r="D115" i="1" l="1"/>
  <c r="D116" i="1" l="1"/>
  <c r="D117" i="1" l="1"/>
  <c r="D118" i="1" l="1"/>
  <c r="D119" i="1" l="1"/>
  <c r="D120" i="1" l="1"/>
  <c r="D121" i="1" l="1"/>
  <c r="D122" i="1" l="1"/>
  <c r="D123" i="1" l="1"/>
  <c r="D124" i="1" l="1"/>
  <c r="D125" i="1" l="1"/>
  <c r="D126" i="1" l="1"/>
  <c r="D127" i="1" l="1"/>
  <c r="D128" i="1" l="1"/>
  <c r="D129" i="1" l="1"/>
  <c r="D130" i="1" l="1"/>
  <c r="D131" i="1" l="1"/>
  <c r="D132" i="1" l="1"/>
  <c r="D133" i="1" l="1"/>
  <c r="D134" i="1" l="1"/>
  <c r="D135" i="1" l="1"/>
  <c r="D136" i="1" l="1"/>
  <c r="D137" i="1" l="1"/>
  <c r="D138" i="1" l="1"/>
  <c r="D139" i="1" l="1"/>
  <c r="D140" i="1" l="1"/>
  <c r="D141" i="1" l="1"/>
  <c r="D142" i="1" l="1"/>
  <c r="D143" i="1" l="1"/>
  <c r="D144" i="1" l="1"/>
  <c r="D145" i="1" l="1"/>
  <c r="D146" i="1" l="1"/>
  <c r="D147" i="1" l="1"/>
  <c r="D148" i="1" l="1"/>
  <c r="D149" i="1" l="1"/>
  <c r="D150" i="1" l="1"/>
  <c r="D151" i="1" l="1"/>
  <c r="D152" i="1" l="1"/>
  <c r="D153" i="1" l="1"/>
  <c r="D154" i="1" l="1"/>
  <c r="D155" i="1" l="1"/>
  <c r="D156" i="1" l="1"/>
  <c r="D157" i="1" l="1"/>
  <c r="D158" i="1" l="1"/>
  <c r="D159" i="1" l="1"/>
  <c r="D160" i="1" l="1"/>
  <c r="D161" i="1" l="1"/>
  <c r="D162" i="1" l="1"/>
  <c r="D163" i="1" l="1"/>
  <c r="D164" i="1" l="1"/>
  <c r="D165" i="1" l="1"/>
  <c r="D166" i="1" l="1"/>
  <c r="D167" i="1" l="1"/>
  <c r="D168" i="1" l="1"/>
  <c r="D169" i="1" l="1"/>
  <c r="D170" i="1" l="1"/>
  <c r="D171" i="1" l="1"/>
  <c r="M15" i="1"/>
  <c r="K15" i="1"/>
  <c r="N15" i="1"/>
  <c r="F16" i="1" l="1"/>
  <c r="L16" i="1" l="1"/>
  <c r="G16" i="1" l="1"/>
  <c r="H16" i="1"/>
  <c r="M16" i="1" l="1"/>
  <c r="I16" i="1"/>
  <c r="K16" i="1" s="1"/>
  <c r="N16" i="1" l="1"/>
  <c r="F17" i="1"/>
  <c r="L17" i="1" l="1"/>
  <c r="G17" i="1" l="1"/>
  <c r="H17" i="1"/>
  <c r="N17" i="1" l="1"/>
  <c r="F18" i="1" s="1"/>
  <c r="M17" i="1"/>
  <c r="I17" i="1"/>
  <c r="K17" i="1" s="1"/>
  <c r="L18" i="1" l="1"/>
  <c r="G18" i="1" l="1"/>
  <c r="H18" i="1"/>
  <c r="N18" i="1" s="1"/>
  <c r="M18" i="1" l="1"/>
  <c r="F19" i="1" s="1"/>
  <c r="I18" i="1"/>
  <c r="K18" i="1" s="1"/>
  <c r="L19" i="1" l="1"/>
  <c r="G19" i="1" l="1"/>
  <c r="H19" i="1"/>
  <c r="N19" i="1" l="1"/>
  <c r="F20" i="1" s="1"/>
  <c r="M19" i="1"/>
  <c r="I19" i="1"/>
  <c r="K19" i="1" s="1"/>
  <c r="L20" i="1" l="1"/>
  <c r="G20" i="1" l="1"/>
  <c r="H20" i="1"/>
  <c r="N20" i="1" s="1"/>
  <c r="M20" i="1" l="1"/>
  <c r="F21" i="1" s="1"/>
  <c r="I20" i="1"/>
  <c r="K20" i="1" s="1"/>
  <c r="L21" i="1" l="1"/>
  <c r="H21" i="1" l="1"/>
  <c r="G21" i="1"/>
  <c r="M21" i="1" l="1"/>
  <c r="I21" i="1"/>
  <c r="K21" i="1"/>
  <c r="N21" i="1"/>
  <c r="F22" i="1" s="1"/>
  <c r="L22" i="1" l="1"/>
  <c r="G22" i="1" l="1"/>
  <c r="H22" i="1"/>
  <c r="N22" i="1" s="1"/>
  <c r="M22" i="1" l="1"/>
  <c r="F23" i="1" s="1"/>
  <c r="I22" i="1"/>
  <c r="K22" i="1" s="1"/>
  <c r="L23" i="1" l="1"/>
  <c r="H23" i="1" l="1"/>
  <c r="N23" i="1" s="1"/>
  <c r="G23" i="1"/>
  <c r="M23" i="1" l="1"/>
  <c r="I23" i="1"/>
  <c r="K23" i="1" s="1"/>
  <c r="F24" i="1"/>
  <c r="L24" i="1" l="1"/>
  <c r="G24" i="1" l="1"/>
  <c r="H24" i="1"/>
  <c r="N24" i="1" l="1"/>
  <c r="M24" i="1"/>
  <c r="F25" i="1" s="1"/>
  <c r="I24" i="1"/>
  <c r="K24" i="1" s="1"/>
  <c r="L25" i="1" l="1"/>
  <c r="H25" i="1" l="1"/>
  <c r="N25" i="1" s="1"/>
  <c r="G25" i="1"/>
  <c r="M25" i="1" l="1"/>
  <c r="I25" i="1"/>
  <c r="K25" i="1" s="1"/>
  <c r="F26" i="1"/>
  <c r="L26" i="1" l="1"/>
  <c r="H26" i="1" l="1"/>
  <c r="G26" i="1"/>
  <c r="M26" i="1" l="1"/>
  <c r="I26" i="1"/>
  <c r="K26" i="1"/>
  <c r="N26" i="1"/>
  <c r="F27" i="1" l="1"/>
  <c r="L27" i="1" l="1"/>
  <c r="G27" i="1" l="1"/>
  <c r="H27" i="1"/>
  <c r="N27" i="1" s="1"/>
  <c r="M27" i="1" l="1"/>
  <c r="F28" i="1" s="1"/>
  <c r="I27" i="1"/>
  <c r="K27" i="1" s="1"/>
  <c r="L28" i="1" l="1"/>
  <c r="H28" i="1" l="1"/>
  <c r="N28" i="1" s="1"/>
  <c r="G28" i="1"/>
  <c r="M28" i="1" l="1"/>
  <c r="F29" i="1" s="1"/>
  <c r="I28" i="1"/>
  <c r="K28" i="1" s="1"/>
  <c r="L29" i="1" l="1"/>
  <c r="H29" i="1" l="1"/>
  <c r="N29" i="1" s="1"/>
  <c r="G29" i="1"/>
  <c r="M29" i="1" l="1"/>
  <c r="I29" i="1"/>
  <c r="K29" i="1" s="1"/>
  <c r="F30" i="1"/>
  <c r="L30" i="1" l="1"/>
  <c r="H30" i="1" l="1"/>
  <c r="N30" i="1" s="1"/>
  <c r="G30" i="1"/>
  <c r="M30" i="1" l="1"/>
  <c r="I30" i="1"/>
  <c r="K30" i="1" s="1"/>
  <c r="F31" i="1"/>
  <c r="L31" i="1" l="1"/>
  <c r="G31" i="1" l="1"/>
  <c r="H31" i="1"/>
  <c r="N31" i="1" s="1"/>
  <c r="M31" i="1" l="1"/>
  <c r="F32" i="1" s="1"/>
  <c r="I31" i="1"/>
  <c r="K31" i="1" s="1"/>
  <c r="L32" i="1" l="1"/>
  <c r="H32" i="1" l="1"/>
  <c r="N32" i="1" s="1"/>
  <c r="G32" i="1"/>
  <c r="M32" i="1" l="1"/>
  <c r="I32" i="1"/>
  <c r="K32" i="1" s="1"/>
  <c r="F33" i="1"/>
  <c r="L33" i="1" l="1"/>
  <c r="H33" i="1" l="1"/>
  <c r="N33" i="1" s="1"/>
  <c r="G33" i="1"/>
  <c r="M33" i="1" l="1"/>
  <c r="I33" i="1"/>
  <c r="K33" i="1" s="1"/>
  <c r="F34" i="1"/>
  <c r="L34" i="1" l="1"/>
  <c r="H34" i="1" l="1"/>
  <c r="N34" i="1" s="1"/>
  <c r="G34" i="1"/>
  <c r="M34" i="1" l="1"/>
  <c r="I34" i="1"/>
  <c r="K34" i="1" s="1"/>
  <c r="F35" i="1"/>
  <c r="L35" i="1" l="1"/>
  <c r="H35" i="1" l="1"/>
  <c r="N35" i="1" s="1"/>
  <c r="G35" i="1"/>
  <c r="M35" i="1" l="1"/>
  <c r="I35" i="1"/>
  <c r="K35" i="1" s="1"/>
  <c r="F36" i="1"/>
  <c r="L36" i="1" l="1"/>
  <c r="H36" i="1" l="1"/>
  <c r="N36" i="1" s="1"/>
  <c r="G36" i="1"/>
  <c r="M36" i="1" l="1"/>
  <c r="I36" i="1"/>
  <c r="K36" i="1" s="1"/>
  <c r="F37" i="1"/>
  <c r="L37" i="1" l="1"/>
  <c r="G37" i="1" l="1"/>
  <c r="H37" i="1"/>
  <c r="N37" i="1" s="1"/>
  <c r="M37" i="1" l="1"/>
  <c r="F38" i="1" s="1"/>
  <c r="I37" i="1"/>
  <c r="K37" i="1" s="1"/>
  <c r="L38" i="1" l="1"/>
  <c r="G38" i="1" l="1"/>
  <c r="H38" i="1"/>
  <c r="N38" i="1" s="1"/>
  <c r="M38" i="1" l="1"/>
  <c r="F39" i="1" s="1"/>
  <c r="I38" i="1"/>
  <c r="K38" i="1" s="1"/>
  <c r="L39" i="1" l="1"/>
  <c r="G39" i="1" l="1"/>
  <c r="H39" i="1"/>
  <c r="N39" i="1" s="1"/>
  <c r="M39" i="1" l="1"/>
  <c r="F40" i="1" s="1"/>
  <c r="I39" i="1"/>
  <c r="K39" i="1" s="1"/>
  <c r="L40" i="1" l="1"/>
  <c r="G40" i="1" l="1"/>
  <c r="H40" i="1"/>
  <c r="N40" i="1" l="1"/>
  <c r="F41" i="1" s="1"/>
  <c r="M40" i="1"/>
  <c r="I40" i="1"/>
  <c r="K40" i="1" s="1"/>
  <c r="L41" i="1" l="1"/>
  <c r="H41" i="1" l="1"/>
  <c r="N41" i="1" s="1"/>
  <c r="G41" i="1"/>
  <c r="M41" i="1" l="1"/>
  <c r="I41" i="1"/>
  <c r="K41" i="1" s="1"/>
  <c r="F42" i="1"/>
  <c r="L42" i="1" l="1"/>
  <c r="H42" i="1" l="1"/>
  <c r="G42" i="1"/>
  <c r="M42" i="1" l="1"/>
  <c r="I42" i="1"/>
  <c r="K42" i="1" s="1"/>
  <c r="N42" i="1"/>
  <c r="F43" i="1" s="1"/>
  <c r="L43" i="1" l="1"/>
  <c r="H43" i="1" l="1"/>
  <c r="N43" i="1" s="1"/>
  <c r="G43" i="1"/>
  <c r="M43" i="1" l="1"/>
  <c r="I43" i="1"/>
  <c r="K43" i="1" s="1"/>
  <c r="F44" i="1"/>
  <c r="L44" i="1" l="1"/>
  <c r="H44" i="1" l="1"/>
  <c r="G44" i="1"/>
  <c r="M44" i="1" l="1"/>
  <c r="I44" i="1"/>
  <c r="K44" i="1" s="1"/>
  <c r="N44" i="1"/>
  <c r="F45" i="1" s="1"/>
  <c r="L45" i="1" l="1"/>
  <c r="G45" i="1" l="1"/>
  <c r="H45" i="1"/>
  <c r="N45" i="1" s="1"/>
  <c r="M45" i="1" l="1"/>
  <c r="F46" i="1" s="1"/>
  <c r="I45" i="1"/>
  <c r="K45" i="1" s="1"/>
  <c r="L46" i="1" l="1"/>
  <c r="G46" i="1" l="1"/>
  <c r="H46" i="1"/>
  <c r="N46" i="1" l="1"/>
  <c r="F47" i="1" s="1"/>
  <c r="M46" i="1"/>
  <c r="I46" i="1"/>
  <c r="K46" i="1" s="1"/>
  <c r="L47" i="1" l="1"/>
  <c r="G47" i="1" l="1"/>
  <c r="H47" i="1"/>
  <c r="N47" i="1" s="1"/>
  <c r="M47" i="1" l="1"/>
  <c r="F48" i="1" s="1"/>
  <c r="I47" i="1"/>
  <c r="K47" i="1" s="1"/>
  <c r="L48" i="1" l="1"/>
  <c r="H48" i="1" l="1"/>
  <c r="G48" i="1"/>
  <c r="M48" i="1" l="1"/>
  <c r="I48" i="1"/>
  <c r="K48" i="1"/>
  <c r="N48" i="1"/>
  <c r="F49" i="1" s="1"/>
  <c r="L49" i="1" l="1"/>
  <c r="H49" i="1" l="1"/>
  <c r="N49" i="1" s="1"/>
  <c r="G49" i="1"/>
  <c r="M49" i="1" l="1"/>
  <c r="I49" i="1"/>
  <c r="K49" i="1" s="1"/>
  <c r="F50" i="1"/>
  <c r="L50" i="1" l="1"/>
  <c r="G50" i="1" l="1"/>
  <c r="H50" i="1"/>
  <c r="N50" i="1" l="1"/>
  <c r="M50" i="1"/>
  <c r="I50" i="1"/>
  <c r="K50" i="1" s="1"/>
  <c r="F51" i="1" l="1"/>
  <c r="L51" i="1" s="1"/>
  <c r="H51" i="1" l="1"/>
  <c r="N51" i="1" s="1"/>
  <c r="G51" i="1"/>
  <c r="M51" i="1" l="1"/>
  <c r="I51" i="1"/>
  <c r="K51" i="1" s="1"/>
  <c r="F52" i="1"/>
  <c r="L52" i="1" l="1"/>
  <c r="H52" i="1" l="1"/>
  <c r="G52" i="1"/>
  <c r="M52" i="1" l="1"/>
  <c r="I52" i="1"/>
  <c r="K52" i="1"/>
  <c r="N52" i="1"/>
  <c r="F53" i="1" s="1"/>
  <c r="L53" i="1" l="1"/>
  <c r="G53" i="1" l="1"/>
  <c r="H53" i="1"/>
  <c r="N53" i="1" s="1"/>
  <c r="F54" i="1" l="1"/>
  <c r="M53" i="1"/>
  <c r="I53" i="1"/>
  <c r="K53" i="1" s="1"/>
  <c r="L54" i="1" l="1"/>
  <c r="G54" i="1" l="1"/>
  <c r="H54" i="1"/>
  <c r="N54" i="1" s="1"/>
  <c r="F55" i="1" l="1"/>
  <c r="M54" i="1"/>
  <c r="I54" i="1"/>
  <c r="K54" i="1" s="1"/>
  <c r="L55" i="1" l="1"/>
  <c r="H55" i="1" l="1"/>
  <c r="N55" i="1" s="1"/>
  <c r="G55" i="1"/>
  <c r="M55" i="1" l="1"/>
  <c r="I55" i="1"/>
  <c r="K55" i="1" s="1"/>
  <c r="F56" i="1"/>
  <c r="L56" i="1" l="1"/>
  <c r="G56" i="1" l="1"/>
  <c r="H56" i="1"/>
  <c r="N56" i="1" l="1"/>
  <c r="F57" i="1" s="1"/>
  <c r="M56" i="1"/>
  <c r="I56" i="1"/>
  <c r="K56" i="1" s="1"/>
  <c r="L57" i="1" l="1"/>
  <c r="H57" i="1" l="1"/>
  <c r="N57" i="1" s="1"/>
  <c r="G57" i="1"/>
  <c r="M57" i="1" l="1"/>
  <c r="I57" i="1"/>
  <c r="K57" i="1" s="1"/>
  <c r="F58" i="1"/>
  <c r="L58" i="1" l="1"/>
  <c r="G58" i="1" l="1"/>
  <c r="H58" i="1"/>
  <c r="N58" i="1" s="1"/>
  <c r="F59" i="1" l="1"/>
  <c r="M58" i="1"/>
  <c r="I58" i="1"/>
  <c r="K58" i="1" s="1"/>
  <c r="L59" i="1" l="1"/>
  <c r="G59" i="1" l="1"/>
  <c r="H59" i="1"/>
  <c r="N59" i="1" s="1"/>
  <c r="M59" i="1" l="1"/>
  <c r="F60" i="1" s="1"/>
  <c r="I59" i="1"/>
  <c r="K59" i="1" s="1"/>
  <c r="L60" i="1" l="1"/>
  <c r="G60" i="1" l="1"/>
  <c r="H60" i="1"/>
  <c r="N60" i="1" l="1"/>
  <c r="M60" i="1"/>
  <c r="I60" i="1"/>
  <c r="K60" i="1" s="1"/>
  <c r="F61" i="1" l="1"/>
  <c r="L61" i="1" l="1"/>
  <c r="G61" i="1" l="1"/>
  <c r="H61" i="1"/>
  <c r="N61" i="1" s="1"/>
  <c r="M61" i="1" l="1"/>
  <c r="F62" i="1" s="1"/>
  <c r="I61" i="1"/>
  <c r="K61" i="1" s="1"/>
  <c r="L62" i="1" l="1"/>
  <c r="H62" i="1" l="1"/>
  <c r="N62" i="1" s="1"/>
  <c r="G62" i="1"/>
  <c r="M62" i="1" l="1"/>
  <c r="I62" i="1"/>
  <c r="K62" i="1" s="1"/>
  <c r="F63" i="1"/>
  <c r="L63" i="1" l="1"/>
  <c r="G63" i="1" l="1"/>
  <c r="H63" i="1"/>
  <c r="N63" i="1" s="1"/>
  <c r="M63" i="1" l="1"/>
  <c r="F64" i="1" s="1"/>
  <c r="I63" i="1"/>
  <c r="K63" i="1" s="1"/>
  <c r="L64" i="1" l="1"/>
  <c r="H64" i="1" l="1"/>
  <c r="N64" i="1" s="1"/>
  <c r="G64" i="1"/>
  <c r="M64" i="1" l="1"/>
  <c r="I64" i="1"/>
  <c r="K64" i="1" s="1"/>
  <c r="F65" i="1"/>
  <c r="L65" i="1" l="1"/>
  <c r="G65" i="1" l="1"/>
  <c r="H65" i="1"/>
  <c r="N65" i="1" s="1"/>
  <c r="M65" i="1" l="1"/>
  <c r="F66" i="1" s="1"/>
  <c r="I65" i="1"/>
  <c r="K65" i="1" s="1"/>
  <c r="L66" i="1" l="1"/>
  <c r="H66" i="1" l="1"/>
  <c r="N66" i="1" s="1"/>
  <c r="G66" i="1"/>
  <c r="M66" i="1" l="1"/>
  <c r="I66" i="1"/>
  <c r="K66" i="1" s="1"/>
  <c r="F67" i="1"/>
  <c r="L67" i="1" l="1"/>
  <c r="G67" i="1" l="1"/>
  <c r="H67" i="1"/>
  <c r="N67" i="1" s="1"/>
  <c r="M67" i="1" l="1"/>
  <c r="F68" i="1" s="1"/>
  <c r="I67" i="1"/>
  <c r="K67" i="1" s="1"/>
  <c r="L68" i="1" l="1"/>
  <c r="H68" i="1" l="1"/>
  <c r="G68" i="1"/>
  <c r="M68" i="1" l="1"/>
  <c r="I68" i="1"/>
  <c r="K68" i="1" s="1"/>
  <c r="N68" i="1"/>
  <c r="F69" i="1" s="1"/>
  <c r="L69" i="1" l="1"/>
  <c r="G69" i="1" l="1"/>
  <c r="H69" i="1"/>
  <c r="N69" i="1" s="1"/>
  <c r="F70" i="1" l="1"/>
  <c r="M69" i="1"/>
  <c r="I69" i="1"/>
  <c r="K69" i="1" s="1"/>
  <c r="L70" i="1" l="1"/>
  <c r="G70" i="1" l="1"/>
  <c r="H70" i="1"/>
  <c r="N70" i="1" s="1"/>
  <c r="M70" i="1" l="1"/>
  <c r="F71" i="1" s="1"/>
  <c r="I70" i="1"/>
  <c r="K70" i="1" s="1"/>
  <c r="L71" i="1" l="1"/>
  <c r="G71" i="1" l="1"/>
  <c r="H71" i="1"/>
  <c r="N71" i="1" s="1"/>
  <c r="M71" i="1" l="1"/>
  <c r="F72" i="1" s="1"/>
  <c r="I71" i="1"/>
  <c r="K71" i="1" s="1"/>
  <c r="L72" i="1" l="1"/>
  <c r="G72" i="1" l="1"/>
  <c r="H72" i="1"/>
  <c r="N72" i="1" l="1"/>
  <c r="F73" i="1" s="1"/>
  <c r="M72" i="1"/>
  <c r="I72" i="1"/>
  <c r="K72" i="1" s="1"/>
  <c r="L73" i="1" l="1"/>
  <c r="G73" i="1" l="1"/>
  <c r="H73" i="1"/>
  <c r="N73" i="1" s="1"/>
  <c r="F74" i="1" l="1"/>
  <c r="M73" i="1"/>
  <c r="I73" i="1"/>
  <c r="K73" i="1" s="1"/>
  <c r="L74" i="1" l="1"/>
  <c r="G74" i="1" l="1"/>
  <c r="H74" i="1"/>
  <c r="N74" i="1" s="1"/>
  <c r="F75" i="1" l="1"/>
  <c r="M74" i="1"/>
  <c r="I74" i="1"/>
  <c r="K74" i="1" s="1"/>
  <c r="L75" i="1" l="1"/>
  <c r="G75" i="1" l="1"/>
  <c r="H75" i="1"/>
  <c r="N75" i="1" s="1"/>
  <c r="F76" i="1" l="1"/>
  <c r="M75" i="1"/>
  <c r="I75" i="1"/>
  <c r="K75" i="1" s="1"/>
  <c r="L76" i="1" l="1"/>
  <c r="G76" i="1" l="1"/>
  <c r="H76" i="1"/>
  <c r="N76" i="1" s="1"/>
  <c r="F77" i="1" l="1"/>
  <c r="M76" i="1"/>
  <c r="I76" i="1"/>
  <c r="K76" i="1" s="1"/>
  <c r="L77" i="1" l="1"/>
  <c r="G77" i="1" l="1"/>
  <c r="H77" i="1"/>
  <c r="N77" i="1" s="1"/>
  <c r="F78" i="1" l="1"/>
  <c r="M77" i="1"/>
  <c r="I77" i="1"/>
  <c r="K77" i="1" s="1"/>
  <c r="L78" i="1" l="1"/>
  <c r="G78" i="1" l="1"/>
  <c r="H78" i="1"/>
  <c r="N78" i="1" s="1"/>
  <c r="F79" i="1" l="1"/>
  <c r="M78" i="1"/>
  <c r="I78" i="1"/>
  <c r="K78" i="1" s="1"/>
  <c r="L79" i="1" l="1"/>
  <c r="G79" i="1" l="1"/>
  <c r="H79" i="1"/>
  <c r="N79" i="1" s="1"/>
  <c r="F80" i="1" l="1"/>
  <c r="M79" i="1"/>
  <c r="I79" i="1"/>
  <c r="K79" i="1" s="1"/>
  <c r="L80" i="1" l="1"/>
  <c r="H80" i="1" l="1"/>
  <c r="N80" i="1" s="1"/>
  <c r="G80" i="1"/>
  <c r="M80" i="1" l="1"/>
  <c r="I80" i="1"/>
  <c r="K80" i="1" s="1"/>
  <c r="F81" i="1"/>
  <c r="L81" i="1" l="1"/>
  <c r="G81" i="1" l="1"/>
  <c r="H81" i="1"/>
  <c r="N81" i="1" s="1"/>
  <c r="F82" i="1" l="1"/>
  <c r="M81" i="1"/>
  <c r="I81" i="1"/>
  <c r="K81" i="1" s="1"/>
  <c r="L82" i="1" l="1"/>
  <c r="G82" i="1" l="1"/>
  <c r="H82" i="1"/>
  <c r="N82" i="1" s="1"/>
  <c r="F83" i="1" l="1"/>
  <c r="M82" i="1"/>
  <c r="I82" i="1"/>
  <c r="K82" i="1" s="1"/>
  <c r="L83" i="1" l="1"/>
  <c r="H83" i="1" l="1"/>
  <c r="N83" i="1" s="1"/>
  <c r="G83" i="1"/>
  <c r="M83" i="1" l="1"/>
  <c r="I83" i="1"/>
  <c r="K83" i="1" s="1"/>
  <c r="F84" i="1"/>
  <c r="L84" i="1" l="1"/>
  <c r="G84" i="1" l="1"/>
  <c r="H84" i="1"/>
  <c r="N84" i="1" l="1"/>
  <c r="F85" i="1" s="1"/>
  <c r="M84" i="1"/>
  <c r="I84" i="1"/>
  <c r="K84" i="1" s="1"/>
  <c r="L85" i="1" l="1"/>
  <c r="G85" i="1" l="1"/>
  <c r="H85" i="1"/>
  <c r="N85" i="1" s="1"/>
  <c r="F86" i="1" l="1"/>
  <c r="M85" i="1"/>
  <c r="I85" i="1"/>
  <c r="K85" i="1" s="1"/>
  <c r="L86" i="1" l="1"/>
  <c r="G86" i="1" l="1"/>
  <c r="H86" i="1"/>
  <c r="N86" i="1" s="1"/>
  <c r="F87" i="1" l="1"/>
  <c r="M86" i="1"/>
  <c r="I86" i="1"/>
  <c r="K86" i="1" s="1"/>
  <c r="L87" i="1" l="1"/>
  <c r="H87" i="1" l="1"/>
  <c r="N87" i="1" s="1"/>
  <c r="G87" i="1"/>
  <c r="M87" i="1" l="1"/>
  <c r="I87" i="1"/>
  <c r="K87" i="1" s="1"/>
  <c r="F88" i="1"/>
  <c r="L88" i="1" l="1"/>
  <c r="H88" i="1" l="1"/>
  <c r="N88" i="1" s="1"/>
  <c r="G88" i="1"/>
  <c r="M88" i="1" l="1"/>
  <c r="I88" i="1"/>
  <c r="K88" i="1" s="1"/>
  <c r="F89" i="1"/>
  <c r="L89" i="1" l="1"/>
  <c r="G89" i="1" l="1"/>
  <c r="H89" i="1"/>
  <c r="N89" i="1" s="1"/>
  <c r="F90" i="1" l="1"/>
  <c r="M89" i="1"/>
  <c r="I89" i="1"/>
  <c r="K89" i="1" s="1"/>
  <c r="L90" i="1" l="1"/>
  <c r="G90" i="1" l="1"/>
  <c r="H90" i="1"/>
  <c r="N90" i="1" s="1"/>
  <c r="F91" i="1" l="1"/>
  <c r="M90" i="1"/>
  <c r="I90" i="1"/>
  <c r="K90" i="1" s="1"/>
  <c r="L91" i="1" l="1"/>
  <c r="G91" i="1" l="1"/>
  <c r="H91" i="1"/>
  <c r="N91" i="1" s="1"/>
  <c r="F92" i="1" l="1"/>
  <c r="M91" i="1"/>
  <c r="I91" i="1"/>
  <c r="K91" i="1" s="1"/>
  <c r="L92" i="1" l="1"/>
  <c r="H92" i="1" l="1"/>
  <c r="N92" i="1" s="1"/>
  <c r="G92" i="1"/>
  <c r="M92" i="1" l="1"/>
  <c r="I92" i="1"/>
  <c r="K92" i="1" s="1"/>
  <c r="F93" i="1"/>
  <c r="L93" i="1" l="1"/>
  <c r="G93" i="1" l="1"/>
  <c r="H93" i="1"/>
  <c r="N93" i="1" s="1"/>
  <c r="F94" i="1" l="1"/>
  <c r="M93" i="1"/>
  <c r="I93" i="1"/>
  <c r="K93" i="1" s="1"/>
  <c r="L94" i="1" l="1"/>
  <c r="H94" i="1" l="1"/>
  <c r="N94" i="1" s="1"/>
  <c r="G94" i="1"/>
  <c r="M94" i="1" l="1"/>
  <c r="I94" i="1"/>
  <c r="K94" i="1" s="1"/>
  <c r="F95" i="1"/>
  <c r="L95" i="1" l="1"/>
  <c r="G95" i="1" l="1"/>
  <c r="H95" i="1"/>
  <c r="N95" i="1" s="1"/>
  <c r="F96" i="1" l="1"/>
  <c r="M95" i="1"/>
  <c r="I95" i="1"/>
  <c r="K95" i="1" s="1"/>
  <c r="L96" i="1" l="1"/>
  <c r="G96" i="1" l="1"/>
  <c r="H96" i="1"/>
  <c r="N96" i="1" s="1"/>
  <c r="F97" i="1" l="1"/>
  <c r="M96" i="1"/>
  <c r="I96" i="1"/>
  <c r="K96" i="1" s="1"/>
  <c r="L97" i="1" l="1"/>
  <c r="G97" i="1" l="1"/>
  <c r="H97" i="1"/>
  <c r="N97" i="1" s="1"/>
  <c r="M97" i="1" l="1"/>
  <c r="F98" i="1" s="1"/>
  <c r="I97" i="1"/>
  <c r="K97" i="1" s="1"/>
  <c r="L98" i="1" l="1"/>
  <c r="G98" i="1" l="1"/>
  <c r="H98" i="1"/>
  <c r="N98" i="1" s="1"/>
  <c r="F99" i="1" l="1"/>
  <c r="M98" i="1"/>
  <c r="I98" i="1"/>
  <c r="K98" i="1" s="1"/>
  <c r="L99" i="1" l="1"/>
  <c r="H99" i="1" l="1"/>
  <c r="N99" i="1" s="1"/>
  <c r="G99" i="1"/>
  <c r="M99" i="1" l="1"/>
  <c r="I99" i="1"/>
  <c r="K99" i="1" s="1"/>
  <c r="F100" i="1"/>
  <c r="L100" i="1" l="1"/>
  <c r="G100" i="1" l="1"/>
  <c r="H100" i="1"/>
  <c r="N100" i="1" s="1"/>
  <c r="M100" i="1" l="1"/>
  <c r="F101" i="1" s="1"/>
  <c r="I100" i="1"/>
  <c r="K100" i="1" s="1"/>
  <c r="L101" i="1" l="1"/>
  <c r="G101" i="1" l="1"/>
  <c r="H101" i="1"/>
  <c r="N101" i="1" s="1"/>
  <c r="M101" i="1" l="1"/>
  <c r="F102" i="1" s="1"/>
  <c r="I101" i="1"/>
  <c r="K101" i="1" s="1"/>
  <c r="L102" i="1" l="1"/>
  <c r="H102" i="1" l="1"/>
  <c r="G102" i="1"/>
  <c r="M102" i="1" l="1"/>
  <c r="I102" i="1"/>
  <c r="K102" i="1"/>
  <c r="N102" i="1"/>
  <c r="F103" i="1" s="1"/>
  <c r="L103" i="1" l="1"/>
  <c r="G103" i="1" l="1"/>
  <c r="H103" i="1"/>
  <c r="N103" i="1" s="1"/>
  <c r="F104" i="1" l="1"/>
  <c r="M103" i="1"/>
  <c r="I103" i="1"/>
  <c r="K103" i="1" s="1"/>
  <c r="L104" i="1" l="1"/>
  <c r="H104" i="1" l="1"/>
  <c r="N104" i="1" s="1"/>
  <c r="G104" i="1"/>
  <c r="M104" i="1" l="1"/>
  <c r="I104" i="1"/>
  <c r="K104" i="1" s="1"/>
  <c r="F105" i="1"/>
  <c r="L105" i="1" l="1"/>
  <c r="G105" i="1" l="1"/>
  <c r="H105" i="1"/>
  <c r="N105" i="1" s="1"/>
  <c r="M105" i="1" l="1"/>
  <c r="F106" i="1" s="1"/>
  <c r="I105" i="1"/>
  <c r="K105" i="1" s="1"/>
  <c r="L106" i="1" l="1"/>
  <c r="H106" i="1" l="1"/>
  <c r="G106" i="1"/>
  <c r="M106" i="1" l="1"/>
  <c r="I106" i="1"/>
  <c r="K106" i="1"/>
  <c r="N106" i="1"/>
  <c r="F107" i="1" s="1"/>
  <c r="L107" i="1" l="1"/>
  <c r="H107" i="1" l="1"/>
  <c r="N107" i="1" s="1"/>
  <c r="G107" i="1"/>
  <c r="M107" i="1" l="1"/>
  <c r="I107" i="1"/>
  <c r="K107" i="1" s="1"/>
  <c r="F108" i="1"/>
  <c r="L108" i="1" l="1"/>
  <c r="G108" i="1" l="1"/>
  <c r="H108" i="1"/>
  <c r="N108" i="1" l="1"/>
  <c r="F109" i="1" s="1"/>
  <c r="M108" i="1"/>
  <c r="I108" i="1"/>
  <c r="K108" i="1" s="1"/>
  <c r="L109" i="1" l="1"/>
  <c r="G109" i="1" l="1"/>
  <c r="H109" i="1"/>
  <c r="N109" i="1" s="1"/>
  <c r="F110" i="1" l="1"/>
  <c r="M109" i="1"/>
  <c r="I109" i="1"/>
  <c r="K109" i="1" s="1"/>
  <c r="L110" i="1" l="1"/>
  <c r="G110" i="1" l="1"/>
  <c r="H110" i="1"/>
  <c r="N110" i="1" s="1"/>
  <c r="M110" i="1" l="1"/>
  <c r="F111" i="1" s="1"/>
  <c r="I110" i="1"/>
  <c r="K110" i="1" s="1"/>
  <c r="L111" i="1" l="1"/>
  <c r="H111" i="1" l="1"/>
  <c r="N111" i="1" s="1"/>
  <c r="G111" i="1"/>
  <c r="M111" i="1" l="1"/>
  <c r="I111" i="1"/>
  <c r="K111" i="1" s="1"/>
  <c r="F112" i="1"/>
  <c r="L112" i="1" l="1"/>
  <c r="G112" i="1" l="1"/>
  <c r="H112" i="1"/>
  <c r="N112" i="1" s="1"/>
  <c r="F113" i="1" l="1"/>
  <c r="M112" i="1"/>
  <c r="I112" i="1"/>
  <c r="K112" i="1" s="1"/>
  <c r="L113" i="1" l="1"/>
  <c r="H113" i="1" l="1"/>
  <c r="N113" i="1" s="1"/>
  <c r="G113" i="1"/>
  <c r="M113" i="1" l="1"/>
  <c r="I113" i="1"/>
  <c r="K113" i="1" s="1"/>
  <c r="F114" i="1"/>
  <c r="L114" i="1" l="1"/>
  <c r="G114" i="1" l="1"/>
  <c r="H114" i="1"/>
  <c r="N114" i="1" s="1"/>
  <c r="F115" i="1" l="1"/>
  <c r="M114" i="1"/>
  <c r="I114" i="1"/>
  <c r="K114" i="1" s="1"/>
  <c r="L115" i="1" l="1"/>
  <c r="H115" i="1" l="1"/>
  <c r="N115" i="1" s="1"/>
  <c r="G115" i="1"/>
  <c r="M115" i="1" l="1"/>
  <c r="I115" i="1"/>
  <c r="K115" i="1" s="1"/>
  <c r="F116" i="1"/>
  <c r="L116" i="1" l="1"/>
  <c r="G116" i="1" l="1"/>
  <c r="H116" i="1"/>
  <c r="N116" i="1" s="1"/>
  <c r="F117" i="1" l="1"/>
  <c r="M116" i="1"/>
  <c r="I116" i="1"/>
  <c r="K116" i="1" s="1"/>
  <c r="L117" i="1" l="1"/>
  <c r="H117" i="1" l="1"/>
  <c r="N117" i="1" s="1"/>
  <c r="G117" i="1"/>
  <c r="M117" i="1" l="1"/>
  <c r="I117" i="1"/>
  <c r="K117" i="1" s="1"/>
  <c r="F118" i="1"/>
  <c r="L118" i="1" l="1"/>
  <c r="G118" i="1" l="1"/>
  <c r="H118" i="1"/>
  <c r="N118" i="1" l="1"/>
  <c r="F119" i="1" s="1"/>
  <c r="M118" i="1"/>
  <c r="I118" i="1"/>
  <c r="K118" i="1" s="1"/>
  <c r="L119" i="1" l="1"/>
  <c r="H119" i="1" l="1"/>
  <c r="N119" i="1" s="1"/>
  <c r="G119" i="1"/>
  <c r="M119" i="1" l="1"/>
  <c r="I119" i="1"/>
  <c r="K119" i="1" s="1"/>
  <c r="F120" i="1"/>
  <c r="L120" i="1" l="1"/>
  <c r="G120" i="1" l="1"/>
  <c r="H120" i="1"/>
  <c r="N120" i="1" s="1"/>
  <c r="F121" i="1" l="1"/>
  <c r="M120" i="1"/>
  <c r="I120" i="1"/>
  <c r="K120" i="1" s="1"/>
  <c r="L121" i="1" l="1"/>
  <c r="G121" i="1" l="1"/>
  <c r="H121" i="1"/>
  <c r="N121" i="1" s="1"/>
  <c r="M121" i="1" l="1"/>
  <c r="F122" i="1" s="1"/>
  <c r="I121" i="1"/>
  <c r="K121" i="1" s="1"/>
  <c r="L122" i="1" l="1"/>
  <c r="G122" i="1" l="1"/>
  <c r="H122" i="1"/>
  <c r="N122" i="1" s="1"/>
  <c r="F123" i="1" l="1"/>
  <c r="M122" i="1"/>
  <c r="I122" i="1"/>
  <c r="K122" i="1" s="1"/>
  <c r="L123" i="1" l="1"/>
  <c r="G123" i="1" l="1"/>
  <c r="H123" i="1"/>
  <c r="N123" i="1" s="1"/>
  <c r="F124" i="1" l="1"/>
  <c r="M123" i="1"/>
  <c r="I123" i="1"/>
  <c r="K123" i="1" s="1"/>
  <c r="L124" i="1" l="1"/>
  <c r="G124" i="1" l="1"/>
  <c r="H124" i="1"/>
  <c r="N124" i="1" s="1"/>
  <c r="F125" i="1" l="1"/>
  <c r="M124" i="1"/>
  <c r="I124" i="1"/>
  <c r="K124" i="1" s="1"/>
  <c r="L125" i="1" l="1"/>
  <c r="H125" i="1" l="1"/>
  <c r="N125" i="1" s="1"/>
  <c r="G125" i="1"/>
  <c r="M125" i="1" l="1"/>
  <c r="I125" i="1"/>
  <c r="K125" i="1" s="1"/>
  <c r="F126" i="1"/>
  <c r="L126" i="1" l="1"/>
  <c r="G126" i="1" l="1"/>
  <c r="H126" i="1"/>
  <c r="N126" i="1" s="1"/>
  <c r="F127" i="1" l="1"/>
  <c r="M126" i="1"/>
  <c r="I126" i="1"/>
  <c r="K126" i="1" s="1"/>
  <c r="L127" i="1" l="1"/>
  <c r="G127" i="1" l="1"/>
  <c r="H127" i="1"/>
  <c r="N127" i="1" s="1"/>
  <c r="M127" i="1" l="1"/>
  <c r="F128" i="1" s="1"/>
  <c r="I127" i="1"/>
  <c r="K127" i="1" s="1"/>
  <c r="L128" i="1" l="1"/>
  <c r="G128" i="1" l="1"/>
  <c r="H128" i="1"/>
  <c r="N128" i="1" l="1"/>
  <c r="F129" i="1" s="1"/>
  <c r="M128" i="1"/>
  <c r="I128" i="1"/>
  <c r="K128" i="1" s="1"/>
  <c r="L129" i="1" l="1"/>
  <c r="G129" i="1" l="1"/>
  <c r="H129" i="1"/>
  <c r="N129" i="1" s="1"/>
  <c r="M129" i="1" l="1"/>
  <c r="F130" i="1" s="1"/>
  <c r="I129" i="1"/>
  <c r="K129" i="1" s="1"/>
  <c r="L130" i="1" l="1"/>
  <c r="G130" i="1" l="1"/>
  <c r="H130" i="1"/>
  <c r="N130" i="1" s="1"/>
  <c r="F131" i="1" l="1"/>
  <c r="M130" i="1"/>
  <c r="I130" i="1"/>
  <c r="K130" i="1" s="1"/>
  <c r="L131" i="1" l="1"/>
  <c r="G131" i="1" l="1"/>
  <c r="H131" i="1"/>
  <c r="N131" i="1" s="1"/>
  <c r="F132" i="1" l="1"/>
  <c r="M131" i="1"/>
  <c r="I131" i="1"/>
  <c r="K131" i="1" s="1"/>
  <c r="L132" i="1" l="1"/>
  <c r="G132" i="1" l="1"/>
  <c r="H132" i="1"/>
  <c r="N132" i="1" s="1"/>
  <c r="F133" i="1" l="1"/>
  <c r="M132" i="1"/>
  <c r="I132" i="1"/>
  <c r="K132" i="1" s="1"/>
  <c r="L133" i="1" l="1"/>
  <c r="G133" i="1" l="1"/>
  <c r="H133" i="1"/>
  <c r="N133" i="1" s="1"/>
  <c r="F134" i="1" l="1"/>
  <c r="M133" i="1"/>
  <c r="I133" i="1"/>
  <c r="K133" i="1" s="1"/>
  <c r="L134" i="1" l="1"/>
  <c r="G134" i="1" l="1"/>
  <c r="H134" i="1"/>
  <c r="N134" i="1" s="1"/>
  <c r="F135" i="1" l="1"/>
  <c r="M134" i="1"/>
  <c r="I134" i="1"/>
  <c r="K134" i="1" s="1"/>
  <c r="L135" i="1" l="1"/>
  <c r="G135" i="1" l="1"/>
  <c r="H135" i="1"/>
  <c r="N135" i="1" s="1"/>
  <c r="M135" i="1" l="1"/>
  <c r="F136" i="1" s="1"/>
  <c r="I135" i="1"/>
  <c r="K135" i="1" s="1"/>
  <c r="L136" i="1" l="1"/>
  <c r="G136" i="1" l="1"/>
  <c r="H136" i="1"/>
  <c r="N136" i="1" s="1"/>
  <c r="F137" i="1" l="1"/>
  <c r="M136" i="1"/>
  <c r="I136" i="1"/>
  <c r="K136" i="1" s="1"/>
  <c r="L137" i="1" l="1"/>
  <c r="H137" i="1" l="1"/>
  <c r="N137" i="1" s="1"/>
  <c r="G137" i="1"/>
  <c r="M137" i="1" l="1"/>
  <c r="I137" i="1"/>
  <c r="K137" i="1" s="1"/>
  <c r="F138" i="1"/>
  <c r="L138" i="1" l="1"/>
  <c r="G138" i="1" l="1"/>
  <c r="H138" i="1"/>
  <c r="N138" i="1" s="1"/>
  <c r="F139" i="1" l="1"/>
  <c r="M138" i="1"/>
  <c r="I138" i="1"/>
  <c r="K138" i="1" s="1"/>
  <c r="L139" i="1" l="1"/>
  <c r="H139" i="1" l="1"/>
  <c r="N139" i="1" s="1"/>
  <c r="G139" i="1"/>
  <c r="M139" i="1" l="1"/>
  <c r="I139" i="1"/>
  <c r="K139" i="1" s="1"/>
  <c r="F140" i="1"/>
  <c r="L140" i="1" l="1"/>
  <c r="G140" i="1" l="1"/>
  <c r="H140" i="1"/>
  <c r="N140" i="1" l="1"/>
  <c r="F141" i="1" s="1"/>
  <c r="M140" i="1"/>
  <c r="I140" i="1"/>
  <c r="K140" i="1" s="1"/>
  <c r="L141" i="1" l="1"/>
  <c r="H141" i="1" l="1"/>
  <c r="N141" i="1" s="1"/>
  <c r="G141" i="1"/>
  <c r="M141" i="1" l="1"/>
  <c r="I141" i="1"/>
  <c r="K141" i="1" s="1"/>
  <c r="F142" i="1"/>
  <c r="L142" i="1" l="1"/>
  <c r="G142" i="1" l="1"/>
  <c r="H142" i="1"/>
  <c r="N142" i="1" s="1"/>
  <c r="M142" i="1" l="1"/>
  <c r="F143" i="1" s="1"/>
  <c r="I142" i="1"/>
  <c r="K142" i="1" s="1"/>
  <c r="L143" i="1" l="1"/>
  <c r="H143" i="1" l="1"/>
  <c r="N143" i="1" s="1"/>
  <c r="G143" i="1"/>
  <c r="M143" i="1" l="1"/>
  <c r="I143" i="1"/>
  <c r="K143" i="1" s="1"/>
  <c r="F144" i="1"/>
  <c r="L144" i="1" l="1"/>
  <c r="G144" i="1" l="1"/>
  <c r="H144" i="1"/>
  <c r="N144" i="1" s="1"/>
  <c r="F145" i="1" l="1"/>
  <c r="M144" i="1"/>
  <c r="I144" i="1"/>
  <c r="K144" i="1" s="1"/>
  <c r="L145" i="1" l="1"/>
  <c r="H145" i="1" l="1"/>
  <c r="N145" i="1" s="1"/>
  <c r="G145" i="1"/>
  <c r="M145" i="1" l="1"/>
  <c r="I145" i="1"/>
  <c r="K145" i="1" s="1"/>
  <c r="F146" i="1"/>
  <c r="L146" i="1" l="1"/>
  <c r="G146" i="1" l="1"/>
  <c r="H146" i="1"/>
  <c r="N146" i="1" s="1"/>
  <c r="F147" i="1" l="1"/>
  <c r="M146" i="1"/>
  <c r="I146" i="1"/>
  <c r="K146" i="1" s="1"/>
  <c r="L147" i="1" l="1"/>
  <c r="H147" i="1" l="1"/>
  <c r="N147" i="1" s="1"/>
  <c r="G147" i="1"/>
  <c r="M147" i="1" l="1"/>
  <c r="I147" i="1"/>
  <c r="K147" i="1" s="1"/>
  <c r="F148" i="1"/>
  <c r="L148" i="1" l="1"/>
  <c r="G148" i="1" l="1"/>
  <c r="H148" i="1"/>
  <c r="N148" i="1" l="1"/>
  <c r="F149" i="1" s="1"/>
  <c r="M148" i="1"/>
  <c r="I148" i="1"/>
  <c r="K148" i="1" s="1"/>
  <c r="L149" i="1" l="1"/>
  <c r="G149" i="1" l="1"/>
  <c r="H149" i="1"/>
  <c r="N149" i="1" s="1"/>
  <c r="F150" i="1" l="1"/>
  <c r="M149" i="1"/>
  <c r="I149" i="1"/>
  <c r="K149" i="1" s="1"/>
  <c r="L150" i="1" l="1"/>
  <c r="G150" i="1" l="1"/>
  <c r="H150" i="1"/>
  <c r="N150" i="1" s="1"/>
  <c r="F151" i="1" l="1"/>
  <c r="M150" i="1"/>
  <c r="I150" i="1"/>
  <c r="K150" i="1" s="1"/>
  <c r="L151" i="1" l="1"/>
  <c r="H151" i="1" l="1"/>
  <c r="N151" i="1" s="1"/>
  <c r="G151" i="1"/>
  <c r="M151" i="1" l="1"/>
  <c r="I151" i="1"/>
  <c r="K151" i="1" s="1"/>
  <c r="F152" i="1"/>
  <c r="L152" i="1" l="1"/>
  <c r="G152" i="1" l="1"/>
  <c r="H152" i="1"/>
  <c r="N152" i="1" s="1"/>
  <c r="F153" i="1" l="1"/>
  <c r="M152" i="1"/>
  <c r="I152" i="1"/>
  <c r="K152" i="1" s="1"/>
  <c r="L153" i="1" l="1"/>
  <c r="H153" i="1" l="1"/>
  <c r="N153" i="1" s="1"/>
  <c r="G153" i="1"/>
  <c r="M153" i="1" l="1"/>
  <c r="I153" i="1"/>
  <c r="K153" i="1" s="1"/>
  <c r="F154" i="1"/>
  <c r="L154" i="1" l="1"/>
  <c r="G154" i="1" l="1"/>
  <c r="H154" i="1"/>
  <c r="N154" i="1" s="1"/>
  <c r="F155" i="1" l="1"/>
  <c r="M154" i="1"/>
  <c r="I154" i="1"/>
  <c r="K154" i="1" s="1"/>
  <c r="L155" i="1" l="1"/>
  <c r="G155" i="1" l="1"/>
  <c r="H155" i="1"/>
  <c r="N155" i="1" s="1"/>
  <c r="M155" i="1" l="1"/>
  <c r="F156" i="1" s="1"/>
  <c r="I155" i="1"/>
  <c r="K155" i="1" s="1"/>
  <c r="L156" i="1" l="1"/>
  <c r="G156" i="1" l="1"/>
  <c r="H156" i="1"/>
  <c r="N156" i="1" l="1"/>
  <c r="F157" i="1" s="1"/>
  <c r="M156" i="1"/>
  <c r="I156" i="1"/>
  <c r="K156" i="1" s="1"/>
  <c r="L157" i="1" l="1"/>
  <c r="H157" i="1" l="1"/>
  <c r="N157" i="1" s="1"/>
  <c r="G157" i="1"/>
  <c r="M157" i="1" l="1"/>
  <c r="I157" i="1"/>
  <c r="K157" i="1" s="1"/>
  <c r="F158" i="1"/>
  <c r="L158" i="1" l="1"/>
  <c r="G158" i="1" l="1"/>
  <c r="H158" i="1"/>
  <c r="N158" i="1" s="1"/>
  <c r="F159" i="1" l="1"/>
  <c r="M158" i="1"/>
  <c r="I158" i="1"/>
  <c r="K158" i="1" s="1"/>
  <c r="L159" i="1" l="1"/>
  <c r="G159" i="1" l="1"/>
  <c r="H159" i="1"/>
  <c r="N159" i="1" s="1"/>
  <c r="M159" i="1" l="1"/>
  <c r="F160" i="1" s="1"/>
  <c r="I159" i="1"/>
  <c r="K159" i="1" s="1"/>
  <c r="L160" i="1" l="1"/>
  <c r="H160" i="1" l="1"/>
  <c r="G160" i="1"/>
  <c r="M160" i="1" l="1"/>
  <c r="I160" i="1"/>
  <c r="K160" i="1"/>
  <c r="N160" i="1"/>
  <c r="F161" i="1" s="1"/>
  <c r="L161" i="1" l="1"/>
  <c r="G161" i="1" l="1"/>
  <c r="H161" i="1"/>
  <c r="N161" i="1" s="1"/>
  <c r="M161" i="1" l="1"/>
  <c r="F162" i="1" s="1"/>
  <c r="I161" i="1"/>
  <c r="K161" i="1" s="1"/>
  <c r="L162" i="1" l="1"/>
  <c r="G162" i="1" l="1"/>
  <c r="H162" i="1"/>
  <c r="N162" i="1" s="1"/>
  <c r="F163" i="1" l="1"/>
  <c r="M162" i="1"/>
  <c r="I162" i="1"/>
  <c r="K162" i="1" s="1"/>
  <c r="L163" i="1" l="1"/>
  <c r="G163" i="1" l="1"/>
  <c r="H163" i="1"/>
  <c r="N163" i="1" s="1"/>
  <c r="M163" i="1" l="1"/>
  <c r="F164" i="1" s="1"/>
  <c r="I163" i="1"/>
  <c r="K163" i="1" s="1"/>
  <c r="L164" i="1" l="1"/>
  <c r="G164" i="1" l="1"/>
  <c r="H164" i="1"/>
  <c r="N164" i="1" l="1"/>
  <c r="F165" i="1" s="1"/>
  <c r="M164" i="1"/>
  <c r="I164" i="1"/>
  <c r="K164" i="1" s="1"/>
  <c r="L165" i="1" l="1"/>
  <c r="G165" i="1" l="1"/>
  <c r="H165" i="1"/>
  <c r="N165" i="1" s="1"/>
  <c r="M165" i="1" l="1"/>
  <c r="F166" i="1" s="1"/>
  <c r="I165" i="1"/>
  <c r="K165" i="1" s="1"/>
  <c r="L166" i="1" l="1"/>
  <c r="G166" i="1" l="1"/>
  <c r="H166" i="1"/>
  <c r="N166" i="1" s="1"/>
  <c r="F167" i="1" l="1"/>
  <c r="M166" i="1"/>
  <c r="I166" i="1"/>
  <c r="K166" i="1" s="1"/>
  <c r="L167" i="1" l="1"/>
  <c r="G167" i="1" l="1"/>
  <c r="H167" i="1"/>
  <c r="N167" i="1" s="1"/>
  <c r="F168" i="1" l="1"/>
  <c r="M167" i="1"/>
  <c r="I167" i="1"/>
  <c r="K167" i="1" s="1"/>
  <c r="L168" i="1" l="1"/>
  <c r="G168" i="1" l="1"/>
  <c r="H168" i="1"/>
  <c r="N168" i="1" s="1"/>
  <c r="F169" i="1" l="1"/>
  <c r="M168" i="1"/>
  <c r="I168" i="1"/>
  <c r="K168" i="1" s="1"/>
  <c r="L169" i="1" l="1"/>
  <c r="G169" i="1" l="1"/>
  <c r="H169" i="1"/>
  <c r="N169" i="1" s="1"/>
  <c r="F170" i="1" l="1"/>
  <c r="M169" i="1"/>
  <c r="I169" i="1"/>
  <c r="K169" i="1" s="1"/>
  <c r="L170" i="1" l="1"/>
  <c r="G170" i="1" l="1"/>
  <c r="H170" i="1"/>
  <c r="N170" i="1" s="1"/>
  <c r="M170" i="1" l="1"/>
  <c r="F171" i="1" s="1"/>
  <c r="I170" i="1"/>
  <c r="K170" i="1" s="1"/>
  <c r="L171" i="1" l="1"/>
  <c r="H171" i="1" l="1"/>
  <c r="G171" i="1"/>
  <c r="M171" i="1" l="1"/>
  <c r="I171" i="1"/>
  <c r="K171" i="1"/>
  <c r="N171" i="1"/>
</calcChain>
</file>

<file path=xl/sharedStrings.xml><?xml version="1.0" encoding="utf-8"?>
<sst xmlns="http://schemas.openxmlformats.org/spreadsheetml/2006/main" count="41" uniqueCount="35">
  <si>
    <t>Concentration</t>
  </si>
  <si>
    <t>(min)</t>
  </si>
  <si>
    <t>Time</t>
  </si>
  <si>
    <t>(kBq/mL)</t>
  </si>
  <si>
    <t>Integral</t>
  </si>
  <si>
    <t>0-t</t>
  </si>
  <si>
    <t>Plasma curve (measured)</t>
  </si>
  <si>
    <t>Parameters of two-tissue compartment model</t>
  </si>
  <si>
    <t>Vb</t>
  </si>
  <si>
    <t>Cs</t>
  </si>
  <si>
    <t>Ct</t>
  </si>
  <si>
    <t>Cpet</t>
  </si>
  <si>
    <t>Simulated tissue curves</t>
  </si>
  <si>
    <t>Cs integral</t>
  </si>
  <si>
    <t>PET tissue curve (measured)</t>
  </si>
  <si>
    <t>dT/2</t>
  </si>
  <si>
    <t>K1r</t>
  </si>
  <si>
    <t>k2r</t>
  </si>
  <si>
    <t>k3r</t>
  </si>
  <si>
    <t>k4r</t>
  </si>
  <si>
    <t>Cb</t>
  </si>
  <si>
    <t>Example</t>
  </si>
  <si>
    <t>(0,4)</t>
  </si>
  <si>
    <t>(0,6)</t>
  </si>
  <si>
    <t>(0,2)</t>
  </si>
  <si>
    <t>(0,04)</t>
  </si>
  <si>
    <t>k5r</t>
  </si>
  <si>
    <t>k6r</t>
  </si>
  <si>
    <t>(0,05)</t>
  </si>
  <si>
    <t>Cns</t>
  </si>
  <si>
    <t>Cf</t>
  </si>
  <si>
    <t>Cf integral</t>
  </si>
  <si>
    <t>Cns integral</t>
  </si>
  <si>
    <t>Simulation of parallel 3-tissue</t>
  </si>
  <si>
    <t>compartment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</si>
</sst>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12"/>
      <name val="Arial"/>
    </font>
    <font>
      <b/>
      <sz val="11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NumberFormat="1" applyFont="1" applyFill="1"/>
    <xf numFmtId="49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Font="1" applyFill="1"/>
    <xf numFmtId="0" fontId="6" fillId="0" borderId="0" xfId="0" applyFont="1"/>
    <xf numFmtId="0" fontId="0" fillId="2" borderId="0" xfId="0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2301039520277"/>
          <c:y val="5.8411214953271028E-2"/>
          <c:w val="0.73942592571172683"/>
          <c:h val="0.79205607476635509"/>
        </c:manualLayout>
      </c:layout>
      <c:scatterChart>
        <c:scatterStyle val="smoothMarker"/>
        <c:varyColors val="0"/>
        <c:ser>
          <c:idx val="0"/>
          <c:order val="0"/>
          <c:tx>
            <c:v>Cpet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plasma!$A$14:$A$111</c:f>
              <c:numCache>
                <c:formatCode>General</c:formatCode>
                <c:ptCount val="98"/>
                <c:pt idx="0">
                  <c:v>0</c:v>
                </c:pt>
                <c:pt idx="1">
                  <c:v>0.04</c:v>
                </c:pt>
                <c:pt idx="2">
                  <c:v>0.12</c:v>
                </c:pt>
                <c:pt idx="3">
                  <c:v>0.21</c:v>
                </c:pt>
                <c:pt idx="4">
                  <c:v>0.28999999999999998</c:v>
                </c:pt>
                <c:pt idx="5">
                  <c:v>0.38</c:v>
                </c:pt>
                <c:pt idx="6">
                  <c:v>0.46</c:v>
                </c:pt>
                <c:pt idx="7">
                  <c:v>0.54</c:v>
                </c:pt>
                <c:pt idx="8">
                  <c:v>0.62</c:v>
                </c:pt>
                <c:pt idx="9">
                  <c:v>0.71</c:v>
                </c:pt>
                <c:pt idx="10">
                  <c:v>0.79</c:v>
                </c:pt>
                <c:pt idx="11">
                  <c:v>0.88</c:v>
                </c:pt>
                <c:pt idx="12">
                  <c:v>0.96</c:v>
                </c:pt>
                <c:pt idx="13">
                  <c:v>1.04</c:v>
                </c:pt>
                <c:pt idx="14">
                  <c:v>1.1200000000000001</c:v>
                </c:pt>
                <c:pt idx="15">
                  <c:v>1.21</c:v>
                </c:pt>
                <c:pt idx="16">
                  <c:v>1.29</c:v>
                </c:pt>
                <c:pt idx="17">
                  <c:v>1.38</c:v>
                </c:pt>
                <c:pt idx="18">
                  <c:v>1.46</c:v>
                </c:pt>
                <c:pt idx="19">
                  <c:v>1.54</c:v>
                </c:pt>
                <c:pt idx="20">
                  <c:v>1.62</c:v>
                </c:pt>
                <c:pt idx="21">
                  <c:v>1.71</c:v>
                </c:pt>
                <c:pt idx="22">
                  <c:v>1.79</c:v>
                </c:pt>
                <c:pt idx="23">
                  <c:v>1.88</c:v>
                </c:pt>
                <c:pt idx="24">
                  <c:v>1.96</c:v>
                </c:pt>
                <c:pt idx="25">
                  <c:v>2.04</c:v>
                </c:pt>
                <c:pt idx="26">
                  <c:v>2.12</c:v>
                </c:pt>
                <c:pt idx="27">
                  <c:v>2.21</c:v>
                </c:pt>
                <c:pt idx="28">
                  <c:v>2.29</c:v>
                </c:pt>
                <c:pt idx="29">
                  <c:v>2.38</c:v>
                </c:pt>
                <c:pt idx="30">
                  <c:v>2.46</c:v>
                </c:pt>
                <c:pt idx="31">
                  <c:v>2.54</c:v>
                </c:pt>
                <c:pt idx="32">
                  <c:v>2.62</c:v>
                </c:pt>
                <c:pt idx="33">
                  <c:v>2.71</c:v>
                </c:pt>
                <c:pt idx="34">
                  <c:v>2.79</c:v>
                </c:pt>
                <c:pt idx="35">
                  <c:v>2.88</c:v>
                </c:pt>
                <c:pt idx="36">
                  <c:v>2.96</c:v>
                </c:pt>
                <c:pt idx="37">
                  <c:v>3.04</c:v>
                </c:pt>
                <c:pt idx="38">
                  <c:v>3.12</c:v>
                </c:pt>
                <c:pt idx="39">
                  <c:v>3.21</c:v>
                </c:pt>
                <c:pt idx="40">
                  <c:v>3.29</c:v>
                </c:pt>
                <c:pt idx="41">
                  <c:v>3.38</c:v>
                </c:pt>
                <c:pt idx="42">
                  <c:v>3.46</c:v>
                </c:pt>
                <c:pt idx="43">
                  <c:v>4.5199999999999996</c:v>
                </c:pt>
                <c:pt idx="44">
                  <c:v>7.48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  <c:pt idx="68">
                  <c:v>31</c:v>
                </c:pt>
                <c:pt idx="69">
                  <c:v>32</c:v>
                </c:pt>
                <c:pt idx="70">
                  <c:v>33</c:v>
                </c:pt>
                <c:pt idx="71">
                  <c:v>34</c:v>
                </c:pt>
                <c:pt idx="72">
                  <c:v>35</c:v>
                </c:pt>
                <c:pt idx="73">
                  <c:v>36</c:v>
                </c:pt>
                <c:pt idx="74">
                  <c:v>37</c:v>
                </c:pt>
                <c:pt idx="75">
                  <c:v>38</c:v>
                </c:pt>
                <c:pt idx="76">
                  <c:v>39</c:v>
                </c:pt>
                <c:pt idx="77">
                  <c:v>40</c:v>
                </c:pt>
                <c:pt idx="78">
                  <c:v>41</c:v>
                </c:pt>
                <c:pt idx="79">
                  <c:v>42</c:v>
                </c:pt>
                <c:pt idx="80">
                  <c:v>43</c:v>
                </c:pt>
                <c:pt idx="81">
                  <c:v>44</c:v>
                </c:pt>
                <c:pt idx="82">
                  <c:v>45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49</c:v>
                </c:pt>
                <c:pt idx="87">
                  <c:v>50</c:v>
                </c:pt>
                <c:pt idx="88">
                  <c:v>51</c:v>
                </c:pt>
                <c:pt idx="89">
                  <c:v>52</c:v>
                </c:pt>
                <c:pt idx="90">
                  <c:v>53</c:v>
                </c:pt>
                <c:pt idx="91">
                  <c:v>54</c:v>
                </c:pt>
                <c:pt idx="92">
                  <c:v>55</c:v>
                </c:pt>
                <c:pt idx="93">
                  <c:v>56</c:v>
                </c:pt>
                <c:pt idx="94">
                  <c:v>57</c:v>
                </c:pt>
                <c:pt idx="95">
                  <c:v>58</c:v>
                </c:pt>
                <c:pt idx="96">
                  <c:v>59</c:v>
                </c:pt>
                <c:pt idx="97">
                  <c:v>60</c:v>
                </c:pt>
              </c:numCache>
            </c:numRef>
          </c:xVal>
          <c:yVal>
            <c:numRef>
              <c:f>plasma!$K$14:$K$111</c:f>
              <c:numCache>
                <c:formatCode>General</c:formatCode>
                <c:ptCount val="98"/>
                <c:pt idx="0">
                  <c:v>0</c:v>
                </c:pt>
                <c:pt idx="1">
                  <c:v>2.5676374452537455E-3</c:v>
                </c:pt>
                <c:pt idx="2">
                  <c:v>2.8576893029168948E-3</c:v>
                </c:pt>
                <c:pt idx="3">
                  <c:v>9.2828036482031501E-3</c:v>
                </c:pt>
                <c:pt idx="4">
                  <c:v>9.9337485693483593E-3</c:v>
                </c:pt>
                <c:pt idx="5">
                  <c:v>2.1305673709393083E-2</c:v>
                </c:pt>
                <c:pt idx="6">
                  <c:v>7.3032769755514204E-2</c:v>
                </c:pt>
                <c:pt idx="7">
                  <c:v>2.2116162106008233</c:v>
                </c:pt>
                <c:pt idx="8">
                  <c:v>7.2642874528838703</c:v>
                </c:pt>
                <c:pt idx="9">
                  <c:v>10.829141072595727</c:v>
                </c:pt>
                <c:pt idx="10">
                  <c:v>12.14470868236581</c:v>
                </c:pt>
                <c:pt idx="11">
                  <c:v>13.24502772242462</c:v>
                </c:pt>
                <c:pt idx="12">
                  <c:v>14.381249480533702</c:v>
                </c:pt>
                <c:pt idx="13">
                  <c:v>15.32483884063371</c:v>
                </c:pt>
                <c:pt idx="14">
                  <c:v>15.956933341499937</c:v>
                </c:pt>
                <c:pt idx="15">
                  <c:v>16.728325689065624</c:v>
                </c:pt>
                <c:pt idx="16">
                  <c:v>17.310029773623285</c:v>
                </c:pt>
                <c:pt idx="17">
                  <c:v>17.763409185696016</c:v>
                </c:pt>
                <c:pt idx="18">
                  <c:v>18.092993084725137</c:v>
                </c:pt>
                <c:pt idx="19">
                  <c:v>18.362652658628399</c:v>
                </c:pt>
                <c:pt idx="20">
                  <c:v>18.553706432548775</c:v>
                </c:pt>
                <c:pt idx="21">
                  <c:v>18.714864156454752</c:v>
                </c:pt>
                <c:pt idx="22">
                  <c:v>18.872852830689169</c:v>
                </c:pt>
                <c:pt idx="23">
                  <c:v>18.987834022317045</c:v>
                </c:pt>
                <c:pt idx="24">
                  <c:v>19.130789178165152</c:v>
                </c:pt>
                <c:pt idx="25">
                  <c:v>19.257682192585797</c:v>
                </c:pt>
                <c:pt idx="26">
                  <c:v>19.323115029378194</c:v>
                </c:pt>
                <c:pt idx="27">
                  <c:v>19.404727416071172</c:v>
                </c:pt>
                <c:pt idx="28">
                  <c:v>19.455040323252188</c:v>
                </c:pt>
                <c:pt idx="29">
                  <c:v>19.599253325898204</c:v>
                </c:pt>
                <c:pt idx="30">
                  <c:v>19.73637945921492</c:v>
                </c:pt>
                <c:pt idx="31">
                  <c:v>19.915964760801778</c:v>
                </c:pt>
                <c:pt idx="32">
                  <c:v>19.936943550529335</c:v>
                </c:pt>
                <c:pt idx="33">
                  <c:v>20.100298791605624</c:v>
                </c:pt>
                <c:pt idx="34">
                  <c:v>20.253023416149052</c:v>
                </c:pt>
                <c:pt idx="35">
                  <c:v>20.369162120881057</c:v>
                </c:pt>
                <c:pt idx="36">
                  <c:v>20.494899382519392</c:v>
                </c:pt>
                <c:pt idx="37">
                  <c:v>20.659445414090282</c:v>
                </c:pt>
                <c:pt idx="38">
                  <c:v>20.77316652669429</c:v>
                </c:pt>
                <c:pt idx="39">
                  <c:v>20.930439886617126</c:v>
                </c:pt>
                <c:pt idx="40">
                  <c:v>21.033605783756393</c:v>
                </c:pt>
                <c:pt idx="41">
                  <c:v>21.158399529514529</c:v>
                </c:pt>
                <c:pt idx="42">
                  <c:v>21.35856980169407</c:v>
                </c:pt>
                <c:pt idx="43">
                  <c:v>22.880582243238145</c:v>
                </c:pt>
                <c:pt idx="44">
                  <c:v>25.408758692530284</c:v>
                </c:pt>
                <c:pt idx="45">
                  <c:v>25.766719894175186</c:v>
                </c:pt>
                <c:pt idx="46">
                  <c:v>26.398686721137622</c:v>
                </c:pt>
                <c:pt idx="47">
                  <c:v>26.951283528881156</c:v>
                </c:pt>
                <c:pt idx="48">
                  <c:v>27.425353540212999</c:v>
                </c:pt>
                <c:pt idx="49">
                  <c:v>27.826957842648309</c:v>
                </c:pt>
                <c:pt idx="50">
                  <c:v>28.163132241951399</c:v>
                </c:pt>
                <c:pt idx="51">
                  <c:v>28.440610448631762</c:v>
                </c:pt>
                <c:pt idx="52">
                  <c:v>28.665526285178728</c:v>
                </c:pt>
                <c:pt idx="53">
                  <c:v>28.843414809268825</c:v>
                </c:pt>
                <c:pt idx="54">
                  <c:v>28.979236732058038</c:v>
                </c:pt>
                <c:pt idx="55">
                  <c:v>29.077418564625347</c:v>
                </c:pt>
                <c:pt idx="56">
                  <c:v>29.141924249937311</c:v>
                </c:pt>
                <c:pt idx="57">
                  <c:v>29.176307310848529</c:v>
                </c:pt>
                <c:pt idx="58">
                  <c:v>29.183753441959865</c:v>
                </c:pt>
                <c:pt idx="59">
                  <c:v>29.167120833798808</c:v>
                </c:pt>
                <c:pt idx="60">
                  <c:v>29.128982173680075</c:v>
                </c:pt>
                <c:pt idx="61">
                  <c:v>29.071653034925578</c:v>
                </c:pt>
                <c:pt idx="62">
                  <c:v>28.997218061733335</c:v>
                </c:pt>
                <c:pt idx="63">
                  <c:v>28.90755313253581</c:v>
                </c:pt>
                <c:pt idx="64">
                  <c:v>28.804352886563859</c:v>
                </c:pt>
                <c:pt idx="65">
                  <c:v>28.68914867060138</c:v>
                </c:pt>
                <c:pt idx="66">
                  <c:v>28.563320879061447</c:v>
                </c:pt>
                <c:pt idx="67">
                  <c:v>28.428116632879295</c:v>
                </c:pt>
                <c:pt idx="68">
                  <c:v>28.284664719689172</c:v>
                </c:pt>
                <c:pt idx="69">
                  <c:v>28.133986129434621</c:v>
                </c:pt>
                <c:pt idx="70">
                  <c:v>27.97700150406536</c:v>
                </c:pt>
                <c:pt idx="71">
                  <c:v>27.814545717034793</c:v>
                </c:pt>
                <c:pt idx="72">
                  <c:v>27.647373586416627</c:v>
                </c:pt>
                <c:pt idx="73">
                  <c:v>27.476164627670091</c:v>
                </c:pt>
                <c:pt idx="74">
                  <c:v>27.301536321323745</c:v>
                </c:pt>
                <c:pt idx="75">
                  <c:v>27.124045608779006</c:v>
                </c:pt>
                <c:pt idx="76">
                  <c:v>26.944194242040279</c:v>
                </c:pt>
                <c:pt idx="77">
                  <c:v>26.762436578853126</c:v>
                </c:pt>
                <c:pt idx="78">
                  <c:v>26.579181668412733</c:v>
                </c:pt>
                <c:pt idx="79">
                  <c:v>26.394797014480737</c:v>
                </c:pt>
                <c:pt idx="80">
                  <c:v>26.209613637141725</c:v>
                </c:pt>
                <c:pt idx="81">
                  <c:v>26.023930560635282</c:v>
                </c:pt>
                <c:pt idx="82">
                  <c:v>25.83801319445417</c:v>
                </c:pt>
                <c:pt idx="83">
                  <c:v>25.652099340034656</c:v>
                </c:pt>
                <c:pt idx="84">
                  <c:v>25.466402493193897</c:v>
                </c:pt>
                <c:pt idx="85">
                  <c:v>25.281113675681901</c:v>
                </c:pt>
                <c:pt idx="86">
                  <c:v>25.096402354482748</c:v>
                </c:pt>
                <c:pt idx="87">
                  <c:v>24.91241720525607</c:v>
                </c:pt>
                <c:pt idx="88">
                  <c:v>24.729288553003983</c:v>
                </c:pt>
                <c:pt idx="89">
                  <c:v>24.54713238785579</c:v>
                </c:pt>
                <c:pt idx="90">
                  <c:v>24.366050971302915</c:v>
                </c:pt>
                <c:pt idx="91">
                  <c:v>24.186131416845519</c:v>
                </c:pt>
                <c:pt idx="92">
                  <c:v>24.007449226202077</c:v>
                </c:pt>
                <c:pt idx="93">
                  <c:v>23.830067614562743</c:v>
                </c:pt>
                <c:pt idx="94">
                  <c:v>23.654043375431645</c:v>
                </c:pt>
                <c:pt idx="95">
                  <c:v>23.479420041687391</c:v>
                </c:pt>
                <c:pt idx="96">
                  <c:v>23.306235768040622</c:v>
                </c:pt>
                <c:pt idx="97">
                  <c:v>23.13452063905854</c:v>
                </c:pt>
              </c:numCache>
            </c:numRef>
          </c:yVal>
          <c:smooth val="1"/>
        </c:ser>
        <c:ser>
          <c:idx val="5"/>
          <c:order val="1"/>
          <c:tx>
            <c:v>Cf</c:v>
          </c:tx>
          <c:marker>
            <c:symbol val="none"/>
          </c:marker>
          <c:xVal>
            <c:numRef>
              <c:f>plasma!$A$14:$A$171</c:f>
              <c:numCache>
                <c:formatCode>General</c:formatCode>
                <c:ptCount val="158"/>
                <c:pt idx="0">
                  <c:v>0</c:v>
                </c:pt>
                <c:pt idx="1">
                  <c:v>0.04</c:v>
                </c:pt>
                <c:pt idx="2">
                  <c:v>0.12</c:v>
                </c:pt>
                <c:pt idx="3">
                  <c:v>0.21</c:v>
                </c:pt>
                <c:pt idx="4">
                  <c:v>0.28999999999999998</c:v>
                </c:pt>
                <c:pt idx="5">
                  <c:v>0.38</c:v>
                </c:pt>
                <c:pt idx="6">
                  <c:v>0.46</c:v>
                </c:pt>
                <c:pt idx="7">
                  <c:v>0.54</c:v>
                </c:pt>
                <c:pt idx="8">
                  <c:v>0.62</c:v>
                </c:pt>
                <c:pt idx="9">
                  <c:v>0.71</c:v>
                </c:pt>
                <c:pt idx="10">
                  <c:v>0.79</c:v>
                </c:pt>
                <c:pt idx="11">
                  <c:v>0.88</c:v>
                </c:pt>
                <c:pt idx="12">
                  <c:v>0.96</c:v>
                </c:pt>
                <c:pt idx="13">
                  <c:v>1.04</c:v>
                </c:pt>
                <c:pt idx="14">
                  <c:v>1.1200000000000001</c:v>
                </c:pt>
                <c:pt idx="15">
                  <c:v>1.21</c:v>
                </c:pt>
                <c:pt idx="16">
                  <c:v>1.29</c:v>
                </c:pt>
                <c:pt idx="17">
                  <c:v>1.38</c:v>
                </c:pt>
                <c:pt idx="18">
                  <c:v>1.46</c:v>
                </c:pt>
                <c:pt idx="19">
                  <c:v>1.54</c:v>
                </c:pt>
                <c:pt idx="20">
                  <c:v>1.62</c:v>
                </c:pt>
                <c:pt idx="21">
                  <c:v>1.71</c:v>
                </c:pt>
                <c:pt idx="22">
                  <c:v>1.79</c:v>
                </c:pt>
                <c:pt idx="23">
                  <c:v>1.88</c:v>
                </c:pt>
                <c:pt idx="24">
                  <c:v>1.96</c:v>
                </c:pt>
                <c:pt idx="25">
                  <c:v>2.04</c:v>
                </c:pt>
                <c:pt idx="26">
                  <c:v>2.12</c:v>
                </c:pt>
                <c:pt idx="27">
                  <c:v>2.21</c:v>
                </c:pt>
                <c:pt idx="28">
                  <c:v>2.29</c:v>
                </c:pt>
                <c:pt idx="29">
                  <c:v>2.38</c:v>
                </c:pt>
                <c:pt idx="30">
                  <c:v>2.46</c:v>
                </c:pt>
                <c:pt idx="31">
                  <c:v>2.54</c:v>
                </c:pt>
                <c:pt idx="32">
                  <c:v>2.62</c:v>
                </c:pt>
                <c:pt idx="33">
                  <c:v>2.71</c:v>
                </c:pt>
                <c:pt idx="34">
                  <c:v>2.79</c:v>
                </c:pt>
                <c:pt idx="35">
                  <c:v>2.88</c:v>
                </c:pt>
                <c:pt idx="36">
                  <c:v>2.96</c:v>
                </c:pt>
                <c:pt idx="37">
                  <c:v>3.04</c:v>
                </c:pt>
                <c:pt idx="38">
                  <c:v>3.12</c:v>
                </c:pt>
                <c:pt idx="39">
                  <c:v>3.21</c:v>
                </c:pt>
                <c:pt idx="40">
                  <c:v>3.29</c:v>
                </c:pt>
                <c:pt idx="41">
                  <c:v>3.38</c:v>
                </c:pt>
                <c:pt idx="42">
                  <c:v>3.46</c:v>
                </c:pt>
                <c:pt idx="43">
                  <c:v>4.5199999999999996</c:v>
                </c:pt>
                <c:pt idx="44">
                  <c:v>7.48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  <c:pt idx="68">
                  <c:v>31</c:v>
                </c:pt>
                <c:pt idx="69">
                  <c:v>32</c:v>
                </c:pt>
                <c:pt idx="70">
                  <c:v>33</c:v>
                </c:pt>
                <c:pt idx="71">
                  <c:v>34</c:v>
                </c:pt>
                <c:pt idx="72">
                  <c:v>35</c:v>
                </c:pt>
                <c:pt idx="73">
                  <c:v>36</c:v>
                </c:pt>
                <c:pt idx="74">
                  <c:v>37</c:v>
                </c:pt>
                <c:pt idx="75">
                  <c:v>38</c:v>
                </c:pt>
                <c:pt idx="76">
                  <c:v>39</c:v>
                </c:pt>
                <c:pt idx="77">
                  <c:v>40</c:v>
                </c:pt>
                <c:pt idx="78">
                  <c:v>41</c:v>
                </c:pt>
                <c:pt idx="79">
                  <c:v>42</c:v>
                </c:pt>
                <c:pt idx="80">
                  <c:v>43</c:v>
                </c:pt>
                <c:pt idx="81">
                  <c:v>44</c:v>
                </c:pt>
                <c:pt idx="82">
                  <c:v>45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49</c:v>
                </c:pt>
                <c:pt idx="87">
                  <c:v>50</c:v>
                </c:pt>
                <c:pt idx="88">
                  <c:v>51</c:v>
                </c:pt>
                <c:pt idx="89">
                  <c:v>52</c:v>
                </c:pt>
                <c:pt idx="90">
                  <c:v>53</c:v>
                </c:pt>
                <c:pt idx="91">
                  <c:v>54</c:v>
                </c:pt>
                <c:pt idx="92">
                  <c:v>55</c:v>
                </c:pt>
                <c:pt idx="93">
                  <c:v>56</c:v>
                </c:pt>
                <c:pt idx="94">
                  <c:v>57</c:v>
                </c:pt>
                <c:pt idx="95">
                  <c:v>58</c:v>
                </c:pt>
                <c:pt idx="96">
                  <c:v>59</c:v>
                </c:pt>
                <c:pt idx="97">
                  <c:v>60</c:v>
                </c:pt>
                <c:pt idx="98">
                  <c:v>61</c:v>
                </c:pt>
                <c:pt idx="99">
                  <c:v>62</c:v>
                </c:pt>
                <c:pt idx="100">
                  <c:v>63</c:v>
                </c:pt>
                <c:pt idx="101">
                  <c:v>64</c:v>
                </c:pt>
                <c:pt idx="102">
                  <c:v>65</c:v>
                </c:pt>
                <c:pt idx="103">
                  <c:v>66</c:v>
                </c:pt>
                <c:pt idx="104">
                  <c:v>67</c:v>
                </c:pt>
                <c:pt idx="105">
                  <c:v>68</c:v>
                </c:pt>
                <c:pt idx="106">
                  <c:v>69</c:v>
                </c:pt>
                <c:pt idx="107">
                  <c:v>70</c:v>
                </c:pt>
                <c:pt idx="108">
                  <c:v>71</c:v>
                </c:pt>
                <c:pt idx="109">
                  <c:v>72</c:v>
                </c:pt>
                <c:pt idx="110">
                  <c:v>73</c:v>
                </c:pt>
                <c:pt idx="111">
                  <c:v>74</c:v>
                </c:pt>
                <c:pt idx="112">
                  <c:v>75</c:v>
                </c:pt>
                <c:pt idx="113">
                  <c:v>76</c:v>
                </c:pt>
                <c:pt idx="114">
                  <c:v>77</c:v>
                </c:pt>
                <c:pt idx="115">
                  <c:v>78</c:v>
                </c:pt>
                <c:pt idx="116">
                  <c:v>79</c:v>
                </c:pt>
                <c:pt idx="117">
                  <c:v>80</c:v>
                </c:pt>
                <c:pt idx="118">
                  <c:v>81</c:v>
                </c:pt>
                <c:pt idx="119">
                  <c:v>82</c:v>
                </c:pt>
                <c:pt idx="120">
                  <c:v>83</c:v>
                </c:pt>
                <c:pt idx="121">
                  <c:v>84</c:v>
                </c:pt>
                <c:pt idx="122">
                  <c:v>85</c:v>
                </c:pt>
                <c:pt idx="123">
                  <c:v>86</c:v>
                </c:pt>
                <c:pt idx="124">
                  <c:v>87</c:v>
                </c:pt>
                <c:pt idx="125">
                  <c:v>88</c:v>
                </c:pt>
                <c:pt idx="126">
                  <c:v>89</c:v>
                </c:pt>
                <c:pt idx="127">
                  <c:v>90</c:v>
                </c:pt>
                <c:pt idx="128">
                  <c:v>91</c:v>
                </c:pt>
                <c:pt idx="129">
                  <c:v>92</c:v>
                </c:pt>
                <c:pt idx="130">
                  <c:v>93</c:v>
                </c:pt>
                <c:pt idx="131">
                  <c:v>94</c:v>
                </c:pt>
                <c:pt idx="132">
                  <c:v>95</c:v>
                </c:pt>
                <c:pt idx="133">
                  <c:v>96</c:v>
                </c:pt>
                <c:pt idx="134">
                  <c:v>97</c:v>
                </c:pt>
                <c:pt idx="135">
                  <c:v>98</c:v>
                </c:pt>
                <c:pt idx="136">
                  <c:v>99</c:v>
                </c:pt>
                <c:pt idx="137">
                  <c:v>100</c:v>
                </c:pt>
                <c:pt idx="138">
                  <c:v>101</c:v>
                </c:pt>
                <c:pt idx="139">
                  <c:v>102</c:v>
                </c:pt>
                <c:pt idx="140">
                  <c:v>103</c:v>
                </c:pt>
                <c:pt idx="141">
                  <c:v>104</c:v>
                </c:pt>
                <c:pt idx="142">
                  <c:v>105</c:v>
                </c:pt>
                <c:pt idx="143">
                  <c:v>106</c:v>
                </c:pt>
                <c:pt idx="144">
                  <c:v>107</c:v>
                </c:pt>
                <c:pt idx="145">
                  <c:v>108</c:v>
                </c:pt>
                <c:pt idx="146">
                  <c:v>109</c:v>
                </c:pt>
                <c:pt idx="147">
                  <c:v>110</c:v>
                </c:pt>
                <c:pt idx="148">
                  <c:v>111</c:v>
                </c:pt>
                <c:pt idx="149">
                  <c:v>112</c:v>
                </c:pt>
                <c:pt idx="150">
                  <c:v>113</c:v>
                </c:pt>
                <c:pt idx="151">
                  <c:v>114</c:v>
                </c:pt>
                <c:pt idx="152">
                  <c:v>115</c:v>
                </c:pt>
                <c:pt idx="153">
                  <c:v>116</c:v>
                </c:pt>
                <c:pt idx="154">
                  <c:v>117</c:v>
                </c:pt>
                <c:pt idx="155">
                  <c:v>118</c:v>
                </c:pt>
                <c:pt idx="156">
                  <c:v>119</c:v>
                </c:pt>
                <c:pt idx="157">
                  <c:v>120</c:v>
                </c:pt>
              </c:numCache>
            </c:numRef>
          </c:xVal>
          <c:yVal>
            <c:numRef>
              <c:f>plasma!$F$14:$F$171</c:f>
              <c:numCache>
                <c:formatCode>General</c:formatCode>
                <c:ptCount val="158"/>
                <c:pt idx="0">
                  <c:v>0</c:v>
                </c:pt>
                <c:pt idx="1">
                  <c:v>4.231745439456882E-4</c:v>
                </c:pt>
                <c:pt idx="2">
                  <c:v>1.684420522757888E-3</c:v>
                </c:pt>
                <c:pt idx="3">
                  <c:v>4.243493933790924E-3</c:v>
                </c:pt>
                <c:pt idx="4">
                  <c:v>6.9912396970593545E-3</c:v>
                </c:pt>
                <c:pt idx="5">
                  <c:v>1.1712921258005327E-2</c:v>
                </c:pt>
                <c:pt idx="6">
                  <c:v>3.07126045179874E-2</c:v>
                </c:pt>
                <c:pt idx="7">
                  <c:v>0.65059208101549237</c:v>
                </c:pt>
                <c:pt idx="8">
                  <c:v>2.9034338615605542</c:v>
                </c:pt>
                <c:pt idx="9">
                  <c:v>6.4529048841239032</c:v>
                </c:pt>
                <c:pt idx="10">
                  <c:v>8.8738939973831368</c:v>
                </c:pt>
                <c:pt idx="11">
                  <c:v>10.503720815162783</c:v>
                </c:pt>
                <c:pt idx="12">
                  <c:v>11.482113989130466</c:v>
                </c:pt>
                <c:pt idx="13">
                  <c:v>12.273435312084676</c:v>
                </c:pt>
                <c:pt idx="14">
                  <c:v>12.836085310040845</c:v>
                </c:pt>
                <c:pt idx="15">
                  <c:v>13.270628441282932</c:v>
                </c:pt>
                <c:pt idx="16">
                  <c:v>13.566215110901956</c:v>
                </c:pt>
                <c:pt idx="17">
                  <c:v>13.762100164069906</c:v>
                </c:pt>
                <c:pt idx="18">
                  <c:v>13.815345885013301</c:v>
                </c:pt>
                <c:pt idx="19">
                  <c:v>13.789125386546687</c:v>
                </c:pt>
                <c:pt idx="20">
                  <c:v>13.694317064825782</c:v>
                </c:pt>
                <c:pt idx="21">
                  <c:v>13.518339883246083</c:v>
                </c:pt>
                <c:pt idx="22">
                  <c:v>13.332503075329594</c:v>
                </c:pt>
                <c:pt idx="23">
                  <c:v>13.104176877298579</c:v>
                </c:pt>
                <c:pt idx="24">
                  <c:v>12.895675039016428</c:v>
                </c:pt>
                <c:pt idx="25">
                  <c:v>12.698478154531875</c:v>
                </c:pt>
                <c:pt idx="26">
                  <c:v>12.489278581909415</c:v>
                </c:pt>
                <c:pt idx="27">
                  <c:v>12.237325017898334</c:v>
                </c:pt>
                <c:pt idx="28">
                  <c:v>12.008882830148163</c:v>
                </c:pt>
                <c:pt idx="29">
                  <c:v>11.776088364064142</c:v>
                </c:pt>
                <c:pt idx="30">
                  <c:v>11.607516266287089</c:v>
                </c:pt>
                <c:pt idx="31">
                  <c:v>11.47143557456095</c:v>
                </c:pt>
                <c:pt idx="32">
                  <c:v>11.319796121291771</c:v>
                </c:pt>
                <c:pt idx="33">
                  <c:v>11.137989948295727</c:v>
                </c:pt>
                <c:pt idx="34">
                  <c:v>11.013480167006716</c:v>
                </c:pt>
                <c:pt idx="35">
                  <c:v>10.878385854135354</c:v>
                </c:pt>
                <c:pt idx="36">
                  <c:v>10.756020498367326</c:v>
                </c:pt>
                <c:pt idx="37">
                  <c:v>10.653846881368604</c:v>
                </c:pt>
                <c:pt idx="38">
                  <c:v>10.559417328526751</c:v>
                </c:pt>
                <c:pt idx="39">
                  <c:v>10.452667242351561</c:v>
                </c:pt>
                <c:pt idx="40">
                  <c:v>10.357507360978488</c:v>
                </c:pt>
                <c:pt idx="41">
                  <c:v>10.243961089710774</c:v>
                </c:pt>
                <c:pt idx="42">
                  <c:v>10.170726402496948</c:v>
                </c:pt>
                <c:pt idx="43">
                  <c:v>9.3217467842690329</c:v>
                </c:pt>
                <c:pt idx="44">
                  <c:v>7.4540144004014</c:v>
                </c:pt>
                <c:pt idx="45">
                  <c:v>7.3382914646835022</c:v>
                </c:pt>
                <c:pt idx="46">
                  <c:v>7.1541153861413154</c:v>
                </c:pt>
                <c:pt idx="47">
                  <c:v>6.9962401425270251</c:v>
                </c:pt>
                <c:pt idx="48">
                  <c:v>6.8485639847929241</c:v>
                </c:pt>
                <c:pt idx="49">
                  <c:v>6.706459965084516</c:v>
                </c:pt>
                <c:pt idx="50">
                  <c:v>6.5687705928908171</c:v>
                </c:pt>
                <c:pt idx="51">
                  <c:v>6.4353023005801422</c:v>
                </c:pt>
                <c:pt idx="52">
                  <c:v>6.3060927114095779</c:v>
                </c:pt>
                <c:pt idx="53">
                  <c:v>6.1812271354997819</c:v>
                </c:pt>
                <c:pt idx="54">
                  <c:v>6.0607664659265685</c:v>
                </c:pt>
                <c:pt idx="55">
                  <c:v>5.9447157821035237</c:v>
                </c:pt>
                <c:pt idx="56">
                  <c:v>5.8330422550078493</c:v>
                </c:pt>
                <c:pt idx="57">
                  <c:v>5.7256840612725428</c:v>
                </c:pt>
                <c:pt idx="58">
                  <c:v>5.622551316813083</c:v>
                </c:pt>
                <c:pt idx="59">
                  <c:v>5.5235327393017633</c:v>
                </c:pt>
                <c:pt idx="60">
                  <c:v>5.4285048305550001</c:v>
                </c:pt>
                <c:pt idx="61">
                  <c:v>5.3373346790091816</c:v>
                </c:pt>
                <c:pt idx="62">
                  <c:v>5.2498800890194559</c:v>
                </c:pt>
                <c:pt idx="63">
                  <c:v>5.1659923040276805</c:v>
                </c:pt>
                <c:pt idx="64">
                  <c:v>5.0855218833749012</c:v>
                </c:pt>
                <c:pt idx="65">
                  <c:v>5.0083213664948891</c:v>
                </c:pt>
                <c:pt idx="66">
                  <c:v>4.9342412430188105</c:v>
                </c:pt>
                <c:pt idx="67">
                  <c:v>4.8631340562247374</c:v>
                </c:pt>
                <c:pt idx="68">
                  <c:v>4.7948570312409213</c:v>
                </c:pt>
                <c:pt idx="69">
                  <c:v>4.7292714071430275</c:v>
                </c:pt>
                <c:pt idx="70">
                  <c:v>4.6662404865001399</c:v>
                </c:pt>
                <c:pt idx="71">
                  <c:v>4.6056337740226505</c:v>
                </c:pt>
                <c:pt idx="72">
                  <c:v>4.5473264017347894</c:v>
                </c:pt>
                <c:pt idx="73">
                  <c:v>4.4911955383575117</c:v>
                </c:pt>
                <c:pt idx="74">
                  <c:v>4.4371263586784027</c:v>
                </c:pt>
                <c:pt idx="75">
                  <c:v>4.3850091709907719</c:v>
                </c:pt>
                <c:pt idx="76">
                  <c:v>4.3347375190742152</c:v>
                </c:pt>
                <c:pt idx="77">
                  <c:v>4.2862118669923674</c:v>
                </c:pt>
                <c:pt idx="78">
                  <c:v>4.2393371275924379</c:v>
                </c:pt>
                <c:pt idx="79">
                  <c:v>4.1940220874489578</c:v>
                </c:pt>
                <c:pt idx="80">
                  <c:v>4.1501807505337585</c:v>
                </c:pt>
                <c:pt idx="81">
                  <c:v>4.107732987335706</c:v>
                </c:pt>
                <c:pt idx="82">
                  <c:v>4.0666009230155939</c:v>
                </c:pt>
                <c:pt idx="83">
                  <c:v>4.0267105159409207</c:v>
                </c:pt>
                <c:pt idx="84">
                  <c:v>3.9879935355895721</c:v>
                </c:pt>
                <c:pt idx="85">
                  <c:v>3.9503856918825297</c:v>
                </c:pt>
                <c:pt idx="86">
                  <c:v>3.9138261178368121</c:v>
                </c:pt>
                <c:pt idx="87">
                  <c:v>3.8782559280892253</c:v>
                </c:pt>
                <c:pt idx="88">
                  <c:v>3.843619114452713</c:v>
                </c:pt>
                <c:pt idx="89">
                  <c:v>3.8098642367563329</c:v>
                </c:pt>
                <c:pt idx="90">
                  <c:v>3.7769437373855728</c:v>
                </c:pt>
                <c:pt idx="91">
                  <c:v>3.744811104480481</c:v>
                </c:pt>
                <c:pt idx="92">
                  <c:v>3.7134226130314132</c:v>
                </c:pt>
                <c:pt idx="93">
                  <c:v>3.682736594049612</c:v>
                </c:pt>
                <c:pt idx="94">
                  <c:v>3.6527159029333487</c:v>
                </c:pt>
                <c:pt idx="95">
                  <c:v>3.6233234503453904</c:v>
                </c:pt>
                <c:pt idx="96">
                  <c:v>3.5945247220389156</c:v>
                </c:pt>
                <c:pt idx="97">
                  <c:v>3.566288642482383</c:v>
                </c:pt>
                <c:pt idx="98">
                  <c:v>3.5385825477118877</c:v>
                </c:pt>
                <c:pt idx="99">
                  <c:v>3.5113785070684749</c:v>
                </c:pt>
                <c:pt idx="100">
                  <c:v>3.4846501327259243</c:v>
                </c:pt>
                <c:pt idx="101">
                  <c:v>3.4583715413635323</c:v>
                </c:pt>
                <c:pt idx="102">
                  <c:v>3.4325183330196181</c:v>
                </c:pt>
                <c:pt idx="103">
                  <c:v>3.4070665793648089</c:v>
                </c:pt>
                <c:pt idx="104">
                  <c:v>3.3819951619644137</c:v>
                </c:pt>
                <c:pt idx="105">
                  <c:v>3.3572865963005678</c:v>
                </c:pt>
                <c:pt idx="106">
                  <c:v>3.3329193179854046</c:v>
                </c:pt>
                <c:pt idx="107">
                  <c:v>3.3088743963391281</c:v>
                </c:pt>
                <c:pt idx="108">
                  <c:v>3.2851377947352667</c:v>
                </c:pt>
                <c:pt idx="109">
                  <c:v>3.2616918323934501</c:v>
                </c:pt>
                <c:pt idx="110">
                  <c:v>3.2385203008668295</c:v>
                </c:pt>
                <c:pt idx="111">
                  <c:v>3.215610165777647</c:v>
                </c:pt>
                <c:pt idx="112">
                  <c:v>3.1929468281849989</c:v>
                </c:pt>
                <c:pt idx="113">
                  <c:v>3.170516528425952</c:v>
                </c:pt>
                <c:pt idx="114">
                  <c:v>3.148309828711529</c:v>
                </c:pt>
                <c:pt idx="115">
                  <c:v>3.1263148073452856</c:v>
                </c:pt>
                <c:pt idx="116">
                  <c:v>3.1045187547344</c:v>
                </c:pt>
                <c:pt idx="117">
                  <c:v>3.0829127186755723</c:v>
                </c:pt>
                <c:pt idx="118">
                  <c:v>3.0614863803469241</c:v>
                </c:pt>
                <c:pt idx="119">
                  <c:v>3.0402303442726262</c:v>
                </c:pt>
                <c:pt idx="120">
                  <c:v>3.0191382461626599</c:v>
                </c:pt>
                <c:pt idx="121">
                  <c:v>2.9982008034128724</c:v>
                </c:pt>
                <c:pt idx="122">
                  <c:v>2.9774077849167249</c:v>
                </c:pt>
                <c:pt idx="123">
                  <c:v>2.9567526488394043</c:v>
                </c:pt>
                <c:pt idx="124">
                  <c:v>2.9362301411531186</c:v>
                </c:pt>
                <c:pt idx="125">
                  <c:v>2.9158328456878055</c:v>
                </c:pt>
                <c:pt idx="126">
                  <c:v>2.8955539994420989</c:v>
                </c:pt>
                <c:pt idx="127">
                  <c:v>2.8753870825158159</c:v>
                </c:pt>
                <c:pt idx="128">
                  <c:v>2.8553270269904041</c:v>
                </c:pt>
                <c:pt idx="129">
                  <c:v>2.8353693057026885</c:v>
                </c:pt>
                <c:pt idx="130">
                  <c:v>2.8155082944452983</c:v>
                </c:pt>
                <c:pt idx="131">
                  <c:v>2.7957393764809471</c:v>
                </c:pt>
                <c:pt idx="132">
                  <c:v>2.7760569686149377</c:v>
                </c:pt>
                <c:pt idx="133">
                  <c:v>2.756456523984991</c:v>
                </c:pt>
                <c:pt idx="134">
                  <c:v>2.7369352157803242</c:v>
                </c:pt>
                <c:pt idx="135">
                  <c:v>2.7174895196554503</c:v>
                </c:pt>
                <c:pt idx="136">
                  <c:v>2.698114387770187</c:v>
                </c:pt>
                <c:pt idx="137">
                  <c:v>2.6788056102795994</c:v>
                </c:pt>
                <c:pt idx="138">
                  <c:v>2.6595606135229914</c:v>
                </c:pt>
                <c:pt idx="139">
                  <c:v>2.6403760809854311</c:v>
                </c:pt>
                <c:pt idx="140">
                  <c:v>2.6212484856472642</c:v>
                </c:pt>
                <c:pt idx="141">
                  <c:v>2.6021755956694501</c:v>
                </c:pt>
                <c:pt idx="142">
                  <c:v>2.5831556597592025</c:v>
                </c:pt>
                <c:pt idx="143">
                  <c:v>2.5641844596887617</c:v>
                </c:pt>
                <c:pt idx="144">
                  <c:v>2.5452596351142787</c:v>
                </c:pt>
                <c:pt idx="145">
                  <c:v>2.5263794711203169</c:v>
                </c:pt>
                <c:pt idx="146">
                  <c:v>2.5075398291121425</c:v>
                </c:pt>
                <c:pt idx="147">
                  <c:v>2.4887397787491028</c:v>
                </c:pt>
                <c:pt idx="148">
                  <c:v>2.4699781687181668</c:v>
                </c:pt>
                <c:pt idx="149">
                  <c:v>2.451251144521041</c:v>
                </c:pt>
                <c:pt idx="150">
                  <c:v>2.4325566194428618</c:v>
                </c:pt>
                <c:pt idx="151">
                  <c:v>2.4138944530559936</c:v>
                </c:pt>
                <c:pt idx="152">
                  <c:v>2.3952625359138757</c:v>
                </c:pt>
                <c:pt idx="153">
                  <c:v>2.3766594675715678</c:v>
                </c:pt>
                <c:pt idx="154">
                  <c:v>2.3580827657221088</c:v>
                </c:pt>
                <c:pt idx="155">
                  <c:v>2.3395309306025971</c:v>
                </c:pt>
                <c:pt idx="156">
                  <c:v>2.3210028083762411</c:v>
                </c:pt>
                <c:pt idx="157">
                  <c:v>2.3024960470484106</c:v>
                </c:pt>
              </c:numCache>
            </c:numRef>
          </c:yVal>
          <c:smooth val="1"/>
        </c:ser>
        <c:ser>
          <c:idx val="1"/>
          <c:order val="2"/>
          <c:tx>
            <c:v>Cs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plasma!$A$14:$A$111</c:f>
              <c:numCache>
                <c:formatCode>General</c:formatCode>
                <c:ptCount val="98"/>
                <c:pt idx="0">
                  <c:v>0</c:v>
                </c:pt>
                <c:pt idx="1">
                  <c:v>0.04</c:v>
                </c:pt>
                <c:pt idx="2">
                  <c:v>0.12</c:v>
                </c:pt>
                <c:pt idx="3">
                  <c:v>0.21</c:v>
                </c:pt>
                <c:pt idx="4">
                  <c:v>0.28999999999999998</c:v>
                </c:pt>
                <c:pt idx="5">
                  <c:v>0.38</c:v>
                </c:pt>
                <c:pt idx="6">
                  <c:v>0.46</c:v>
                </c:pt>
                <c:pt idx="7">
                  <c:v>0.54</c:v>
                </c:pt>
                <c:pt idx="8">
                  <c:v>0.62</c:v>
                </c:pt>
                <c:pt idx="9">
                  <c:v>0.71</c:v>
                </c:pt>
                <c:pt idx="10">
                  <c:v>0.79</c:v>
                </c:pt>
                <c:pt idx="11">
                  <c:v>0.88</c:v>
                </c:pt>
                <c:pt idx="12">
                  <c:v>0.96</c:v>
                </c:pt>
                <c:pt idx="13">
                  <c:v>1.04</c:v>
                </c:pt>
                <c:pt idx="14">
                  <c:v>1.1200000000000001</c:v>
                </c:pt>
                <c:pt idx="15">
                  <c:v>1.21</c:v>
                </c:pt>
                <c:pt idx="16">
                  <c:v>1.29</c:v>
                </c:pt>
                <c:pt idx="17">
                  <c:v>1.38</c:v>
                </c:pt>
                <c:pt idx="18">
                  <c:v>1.46</c:v>
                </c:pt>
                <c:pt idx="19">
                  <c:v>1.54</c:v>
                </c:pt>
                <c:pt idx="20">
                  <c:v>1.62</c:v>
                </c:pt>
                <c:pt idx="21">
                  <c:v>1.71</c:v>
                </c:pt>
                <c:pt idx="22">
                  <c:v>1.79</c:v>
                </c:pt>
                <c:pt idx="23">
                  <c:v>1.88</c:v>
                </c:pt>
                <c:pt idx="24">
                  <c:v>1.96</c:v>
                </c:pt>
                <c:pt idx="25">
                  <c:v>2.04</c:v>
                </c:pt>
                <c:pt idx="26">
                  <c:v>2.12</c:v>
                </c:pt>
                <c:pt idx="27">
                  <c:v>2.21</c:v>
                </c:pt>
                <c:pt idx="28">
                  <c:v>2.29</c:v>
                </c:pt>
                <c:pt idx="29">
                  <c:v>2.38</c:v>
                </c:pt>
                <c:pt idx="30">
                  <c:v>2.46</c:v>
                </c:pt>
                <c:pt idx="31">
                  <c:v>2.54</c:v>
                </c:pt>
                <c:pt idx="32">
                  <c:v>2.62</c:v>
                </c:pt>
                <c:pt idx="33">
                  <c:v>2.71</c:v>
                </c:pt>
                <c:pt idx="34">
                  <c:v>2.79</c:v>
                </c:pt>
                <c:pt idx="35">
                  <c:v>2.88</c:v>
                </c:pt>
                <c:pt idx="36">
                  <c:v>2.96</c:v>
                </c:pt>
                <c:pt idx="37">
                  <c:v>3.04</c:v>
                </c:pt>
                <c:pt idx="38">
                  <c:v>3.12</c:v>
                </c:pt>
                <c:pt idx="39">
                  <c:v>3.21</c:v>
                </c:pt>
                <c:pt idx="40">
                  <c:v>3.29</c:v>
                </c:pt>
                <c:pt idx="41">
                  <c:v>3.38</c:v>
                </c:pt>
                <c:pt idx="42">
                  <c:v>3.46</c:v>
                </c:pt>
                <c:pt idx="43">
                  <c:v>4.5199999999999996</c:v>
                </c:pt>
                <c:pt idx="44">
                  <c:v>7.48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  <c:pt idx="68">
                  <c:v>31</c:v>
                </c:pt>
                <c:pt idx="69">
                  <c:v>32</c:v>
                </c:pt>
                <c:pt idx="70">
                  <c:v>33</c:v>
                </c:pt>
                <c:pt idx="71">
                  <c:v>34</c:v>
                </c:pt>
                <c:pt idx="72">
                  <c:v>35</c:v>
                </c:pt>
                <c:pt idx="73">
                  <c:v>36</c:v>
                </c:pt>
                <c:pt idx="74">
                  <c:v>37</c:v>
                </c:pt>
                <c:pt idx="75">
                  <c:v>38</c:v>
                </c:pt>
                <c:pt idx="76">
                  <c:v>39</c:v>
                </c:pt>
                <c:pt idx="77">
                  <c:v>40</c:v>
                </c:pt>
                <c:pt idx="78">
                  <c:v>41</c:v>
                </c:pt>
                <c:pt idx="79">
                  <c:v>42</c:v>
                </c:pt>
                <c:pt idx="80">
                  <c:v>43</c:v>
                </c:pt>
                <c:pt idx="81">
                  <c:v>44</c:v>
                </c:pt>
                <c:pt idx="82">
                  <c:v>45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49</c:v>
                </c:pt>
                <c:pt idx="87">
                  <c:v>50</c:v>
                </c:pt>
                <c:pt idx="88">
                  <c:v>51</c:v>
                </c:pt>
                <c:pt idx="89">
                  <c:v>52</c:v>
                </c:pt>
                <c:pt idx="90">
                  <c:v>53</c:v>
                </c:pt>
                <c:pt idx="91">
                  <c:v>54</c:v>
                </c:pt>
                <c:pt idx="92">
                  <c:v>55</c:v>
                </c:pt>
                <c:pt idx="93">
                  <c:v>56</c:v>
                </c:pt>
                <c:pt idx="94">
                  <c:v>57</c:v>
                </c:pt>
                <c:pt idx="95">
                  <c:v>58</c:v>
                </c:pt>
                <c:pt idx="96">
                  <c:v>59</c:v>
                </c:pt>
                <c:pt idx="97">
                  <c:v>60</c:v>
                </c:pt>
              </c:numCache>
            </c:numRef>
          </c:xVal>
          <c:yVal>
            <c:numRef>
              <c:f>plasma!$G$14:$G$171</c:f>
              <c:numCache>
                <c:formatCode>General</c:formatCode>
                <c:ptCount val="158"/>
                <c:pt idx="0">
                  <c:v>0</c:v>
                </c:pt>
                <c:pt idx="1">
                  <c:v>1.6910071686141389E-6</c:v>
                </c:pt>
                <c:pt idx="2">
                  <c:v>1.8511362961981555E-5</c:v>
                </c:pt>
                <c:pt idx="3">
                  <c:v>7.1659708160894386E-5</c:v>
                </c:pt>
                <c:pt idx="4">
                  <c:v>1.6107211356424634E-4</c:v>
                </c:pt>
                <c:pt idx="5">
                  <c:v>3.2830845587858215E-4</c:v>
                </c:pt>
                <c:pt idx="6">
                  <c:v>6.6572459598280133E-4</c:v>
                </c:pt>
                <c:pt idx="7">
                  <c:v>6.102625380298079E-3</c:v>
                </c:pt>
                <c:pt idx="8">
                  <c:v>3.4453720229686478E-2</c:v>
                </c:pt>
                <c:pt idx="9">
                  <c:v>0.1183170347421599</c:v>
                </c:pt>
                <c:pt idx="10">
                  <c:v>0.24021436299873455</c:v>
                </c:pt>
                <c:pt idx="11">
                  <c:v>0.41314284259905271</c:v>
                </c:pt>
                <c:pt idx="12">
                  <c:v>0.5870291769942122</c:v>
                </c:pt>
                <c:pt idx="13">
                  <c:v>0.77435081142709095</c:v>
                </c:pt>
                <c:pt idx="14">
                  <c:v>0.97173480517089927</c:v>
                </c:pt>
                <c:pt idx="15">
                  <c:v>1.2018047649001529</c:v>
                </c:pt>
                <c:pt idx="16">
                  <c:v>1.4112733570736848</c:v>
                </c:pt>
                <c:pt idx="17">
                  <c:v>1.6503395654727018</c:v>
                </c:pt>
                <c:pt idx="18">
                  <c:v>1.8639305935473278</c:v>
                </c:pt>
                <c:pt idx="19">
                  <c:v>2.0768847330665801</c:v>
                </c:pt>
                <c:pt idx="20">
                  <c:v>2.288022458294837</c:v>
                </c:pt>
                <c:pt idx="21">
                  <c:v>2.5221135647755748</c:v>
                </c:pt>
                <c:pt idx="22">
                  <c:v>2.7264232348449395</c:v>
                </c:pt>
                <c:pt idx="23">
                  <c:v>2.9515778519732514</c:v>
                </c:pt>
                <c:pt idx="24">
                  <c:v>3.1473787540916427</c:v>
                </c:pt>
                <c:pt idx="25">
                  <c:v>3.3391589043231993</c:v>
                </c:pt>
                <c:pt idx="26">
                  <c:v>3.5269287828404021</c:v>
                </c:pt>
                <c:pt idx="27">
                  <c:v>3.7331330760561539</c:v>
                </c:pt>
                <c:pt idx="28">
                  <c:v>3.9118128469944256</c:v>
                </c:pt>
                <c:pt idx="29">
                  <c:v>4.1078333837232206</c:v>
                </c:pt>
                <c:pt idx="30">
                  <c:v>4.2781302934117607</c:v>
                </c:pt>
                <c:pt idx="31">
                  <c:v>4.4453150175166876</c:v>
                </c:pt>
                <c:pt idx="32">
                  <c:v>4.6095351707070629</c:v>
                </c:pt>
                <c:pt idx="33">
                  <c:v>4.790505154601405</c:v>
                </c:pt>
                <c:pt idx="34">
                  <c:v>4.9482394263618978</c:v>
                </c:pt>
                <c:pt idx="35">
                  <c:v>5.1226068165057246</c:v>
                </c:pt>
                <c:pt idx="36">
                  <c:v>5.2748870795336673</c:v>
                </c:pt>
                <c:pt idx="37">
                  <c:v>5.4247667109905073</c:v>
                </c:pt>
                <c:pt idx="38">
                  <c:v>5.5724783345785314</c:v>
                </c:pt>
                <c:pt idx="39">
                  <c:v>5.7361426983922517</c:v>
                </c:pt>
                <c:pt idx="40">
                  <c:v>5.8793930237745595</c:v>
                </c:pt>
                <c:pt idx="41">
                  <c:v>6.037992123249956</c:v>
                </c:pt>
                <c:pt idx="42">
                  <c:v>6.1768798791827528</c:v>
                </c:pt>
                <c:pt idx="43">
                  <c:v>7.8708180420668334</c:v>
                </c:pt>
                <c:pt idx="44">
                  <c:v>11.409686049922099</c:v>
                </c:pt>
                <c:pt idx="45">
                  <c:v>11.876169828487198</c:v>
                </c:pt>
                <c:pt idx="46">
                  <c:v>12.710737822299997</c:v>
                </c:pt>
                <c:pt idx="47">
                  <c:v>13.471224321570078</c:v>
                </c:pt>
                <c:pt idx="48">
                  <c:v>14.164804025622265</c:v>
                </c:pt>
                <c:pt idx="49">
                  <c:v>14.796279336555566</c:v>
                </c:pt>
                <c:pt idx="50">
                  <c:v>15.369654057501666</c:v>
                </c:pt>
                <c:pt idx="51">
                  <c:v>15.88860487357192</c:v>
                </c:pt>
                <c:pt idx="52">
                  <c:v>16.356613905299117</c:v>
                </c:pt>
                <c:pt idx="53">
                  <c:v>16.777005407178123</c:v>
                </c:pt>
                <c:pt idx="54">
                  <c:v>17.152955738674446</c:v>
                </c:pt>
                <c:pt idx="55">
                  <c:v>17.487492751229848</c:v>
                </c:pt>
                <c:pt idx="56">
                  <c:v>17.783493888936817</c:v>
                </c:pt>
                <c:pt idx="57">
                  <c:v>18.04368699838189</c:v>
                </c:pt>
                <c:pt idx="58">
                  <c:v>18.270652059737468</c:v>
                </c:pt>
                <c:pt idx="59">
                  <c:v>18.466823574493183</c:v>
                </c:pt>
                <c:pt idx="60">
                  <c:v>18.634494382552713</c:v>
                </c:pt>
                <c:pt idx="61">
                  <c:v>18.775820462385674</c:v>
                </c:pt>
                <c:pt idx="62">
                  <c:v>18.892825783052572</c:v>
                </c:pt>
                <c:pt idx="63">
                  <c:v>18.9874071978351</c:v>
                </c:pt>
                <c:pt idx="64">
                  <c:v>19.061339938175102</c:v>
                </c:pt>
                <c:pt idx="65">
                  <c:v>19.116283672885562</c:v>
                </c:pt>
                <c:pt idx="66">
                  <c:v>19.153788138551022</c:v>
                </c:pt>
                <c:pt idx="67">
                  <c:v>19.175298502450335</c:v>
                </c:pt>
                <c:pt idx="68">
                  <c:v>19.18216112062014</c:v>
                </c:pt>
                <c:pt idx="69">
                  <c:v>19.175629206285887</c:v>
                </c:pt>
                <c:pt idx="70">
                  <c:v>19.156867966334687</c:v>
                </c:pt>
                <c:pt idx="71">
                  <c:v>19.126959700710827</c:v>
                </c:pt>
                <c:pt idx="72">
                  <c:v>19.086909000750044</c:v>
                </c:pt>
                <c:pt idx="73">
                  <c:v>19.037647287551739</c:v>
                </c:pt>
                <c:pt idx="74">
                  <c:v>18.98003736104052</c:v>
                </c:pt>
                <c:pt idx="75">
                  <c:v>18.914878029250175</c:v>
                </c:pt>
                <c:pt idx="76">
                  <c:v>18.842908046366265</c:v>
                </c:pt>
                <c:pt idx="77">
                  <c:v>18.76481003298904</c:v>
                </c:pt>
                <c:pt idx="78">
                  <c:v>18.681214323534441</c:v>
                </c:pt>
                <c:pt idx="79">
                  <c:v>18.592702328731914</c:v>
                </c:pt>
                <c:pt idx="80">
                  <c:v>18.499809809084773</c:v>
                </c:pt>
                <c:pt idx="81">
                  <c:v>18.403030183067902</c:v>
                </c:pt>
                <c:pt idx="82">
                  <c:v>18.302817384903744</c:v>
                </c:pt>
                <c:pt idx="83">
                  <c:v>18.19958838456273</c:v>
                </c:pt>
                <c:pt idx="84">
                  <c:v>18.093725931806553</c:v>
                </c:pt>
                <c:pt idx="85">
                  <c:v>17.985581176837659</c:v>
                </c:pt>
                <c:pt idx="86">
                  <c:v>17.875475930135263</c:v>
                </c:pt>
                <c:pt idx="87">
                  <c:v>17.763704620950719</c:v>
                </c:pt>
                <c:pt idx="88">
                  <c:v>17.650536107005998</c:v>
                </c:pt>
                <c:pt idx="89">
                  <c:v>17.536215648245609</c:v>
                </c:pt>
                <c:pt idx="90">
                  <c:v>17.42096688239382</c:v>
                </c:pt>
                <c:pt idx="91">
                  <c:v>17.304993360507883</c:v>
                </c:pt>
                <c:pt idx="92">
                  <c:v>17.188479900728169</c:v>
                </c:pt>
                <c:pt idx="93">
                  <c:v>17.071593974554215</c:v>
                </c:pt>
                <c:pt idx="94">
                  <c:v>16.954487195013325</c:v>
                </c:pt>
                <c:pt idx="95">
                  <c:v>16.837296537039862</c:v>
                </c:pt>
                <c:pt idx="96">
                  <c:v>16.720145308148584</c:v>
                </c:pt>
                <c:pt idx="97">
                  <c:v>16.603144401850741</c:v>
                </c:pt>
                <c:pt idx="98">
                  <c:v>16.486393083730622</c:v>
                </c:pt>
                <c:pt idx="99">
                  <c:v>16.369979865478442</c:v>
                </c:pt>
                <c:pt idx="100">
                  <c:v>16.253983641776507</c:v>
                </c:pt>
                <c:pt idx="101">
                  <c:v>16.138474359161997</c:v>
                </c:pt>
                <c:pt idx="102">
                  <c:v>16.023513646459758</c:v>
                </c:pt>
                <c:pt idx="103">
                  <c:v>15.90915541125532</c:v>
                </c:pt>
                <c:pt idx="104">
                  <c:v>15.795446536689626</c:v>
                </c:pt>
                <c:pt idx="105">
                  <c:v>15.682427852779384</c:v>
                </c:pt>
                <c:pt idx="106">
                  <c:v>15.570134388183916</c:v>
                </c:pt>
                <c:pt idx="107">
                  <c:v>15.458595512109042</c:v>
                </c:pt>
                <c:pt idx="108">
                  <c:v>15.347835944793895</c:v>
                </c:pt>
                <c:pt idx="109">
                  <c:v>15.237876106231157</c:v>
                </c:pt>
                <c:pt idx="110">
                  <c:v>15.128732114050159</c:v>
                </c:pt>
                <c:pt idx="111">
                  <c:v>15.020416446695961</c:v>
                </c:pt>
                <c:pt idx="112">
                  <c:v>14.912938277975448</c:v>
                </c:pt>
                <c:pt idx="113">
                  <c:v>14.806303567499649</c:v>
                </c:pt>
                <c:pt idx="114">
                  <c:v>14.700515721000892</c:v>
                </c:pt>
                <c:pt idx="115">
                  <c:v>14.595575894225895</c:v>
                </c:pt>
                <c:pt idx="116">
                  <c:v>14.491482783490961</c:v>
                </c:pt>
                <c:pt idx="117">
                  <c:v>14.388233035360662</c:v>
                </c:pt>
                <c:pt idx="118">
                  <c:v>14.28582157988185</c:v>
                </c:pt>
                <c:pt idx="119">
                  <c:v>14.18424167107001</c:v>
                </c:pt>
                <c:pt idx="120">
                  <c:v>14.083485354474917</c:v>
                </c:pt>
                <c:pt idx="121">
                  <c:v>13.983543537142037</c:v>
                </c:pt>
                <c:pt idx="122">
                  <c:v>13.884405665898971</c:v>
                </c:pt>
                <c:pt idx="123">
                  <c:v>13.786060065977662</c:v>
                </c:pt>
                <c:pt idx="124">
                  <c:v>13.688494481295104</c:v>
                </c:pt>
                <c:pt idx="125">
                  <c:v>13.591696017509083</c:v>
                </c:pt>
                <c:pt idx="126">
                  <c:v>13.495651025935958</c:v>
                </c:pt>
                <c:pt idx="127">
                  <c:v>13.400345227788636</c:v>
                </c:pt>
                <c:pt idx="128">
                  <c:v>13.305763910287366</c:v>
                </c:pt>
                <c:pt idx="129">
                  <c:v>13.211892142243396</c:v>
                </c:pt>
                <c:pt idx="130">
                  <c:v>13.118714730441084</c:v>
                </c:pt>
                <c:pt idx="131">
                  <c:v>13.026216223680663</c:v>
                </c:pt>
                <c:pt idx="132">
                  <c:v>12.934380929364126</c:v>
                </c:pt>
                <c:pt idx="133">
                  <c:v>12.843192932087822</c:v>
                </c:pt>
                <c:pt idx="134">
                  <c:v>12.752636373426505</c:v>
                </c:pt>
                <c:pt idx="135">
                  <c:v>12.662695548911627</c:v>
                </c:pt>
                <c:pt idx="136">
                  <c:v>12.573354683835515</c:v>
                </c:pt>
                <c:pt idx="137">
                  <c:v>12.484597869799595</c:v>
                </c:pt>
                <c:pt idx="138">
                  <c:v>12.396409312619395</c:v>
                </c:pt>
                <c:pt idx="139">
                  <c:v>12.308773413907085</c:v>
                </c:pt>
                <c:pt idx="140">
                  <c:v>12.221674668509916</c:v>
                </c:pt>
                <c:pt idx="141">
                  <c:v>12.135097765784234</c:v>
                </c:pt>
                <c:pt idx="142">
                  <c:v>12.049027753348778</c:v>
                </c:pt>
                <c:pt idx="143">
                  <c:v>11.963449825814502</c:v>
                </c:pt>
                <c:pt idx="144">
                  <c:v>11.878349258194563</c:v>
                </c:pt>
                <c:pt idx="145">
                  <c:v>11.793711646207974</c:v>
                </c:pt>
                <c:pt idx="146">
                  <c:v>11.709522717147335</c:v>
                </c:pt>
                <c:pt idx="147">
                  <c:v>11.625768400004668</c:v>
                </c:pt>
                <c:pt idx="148">
                  <c:v>11.542435107074409</c:v>
                </c:pt>
                <c:pt idx="149">
                  <c:v>11.459509425094121</c:v>
                </c:pt>
                <c:pt idx="150">
                  <c:v>11.376978015476256</c:v>
                </c:pt>
                <c:pt idx="151">
                  <c:v>11.294827973013904</c:v>
                </c:pt>
                <c:pt idx="152">
                  <c:v>11.213046802522458</c:v>
                </c:pt>
                <c:pt idx="153">
                  <c:v>11.131622275910193</c:v>
                </c:pt>
                <c:pt idx="154">
                  <c:v>11.050542382772495</c:v>
                </c:pt>
                <c:pt idx="155">
                  <c:v>10.969795310083553</c:v>
                </c:pt>
                <c:pt idx="156">
                  <c:v>10.889369562174988</c:v>
                </c:pt>
                <c:pt idx="157">
                  <c:v>10.809253862110301</c:v>
                </c:pt>
              </c:numCache>
            </c:numRef>
          </c:yVal>
          <c:smooth val="1"/>
        </c:ser>
        <c:ser>
          <c:idx val="2"/>
          <c:order val="3"/>
          <c:tx>
            <c:v>Cns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plasma!$A$14:$A$111</c:f>
              <c:numCache>
                <c:formatCode>General</c:formatCode>
                <c:ptCount val="98"/>
                <c:pt idx="0">
                  <c:v>0</c:v>
                </c:pt>
                <c:pt idx="1">
                  <c:v>0.04</c:v>
                </c:pt>
                <c:pt idx="2">
                  <c:v>0.12</c:v>
                </c:pt>
                <c:pt idx="3">
                  <c:v>0.21</c:v>
                </c:pt>
                <c:pt idx="4">
                  <c:v>0.28999999999999998</c:v>
                </c:pt>
                <c:pt idx="5">
                  <c:v>0.38</c:v>
                </c:pt>
                <c:pt idx="6">
                  <c:v>0.46</c:v>
                </c:pt>
                <c:pt idx="7">
                  <c:v>0.54</c:v>
                </c:pt>
                <c:pt idx="8">
                  <c:v>0.62</c:v>
                </c:pt>
                <c:pt idx="9">
                  <c:v>0.71</c:v>
                </c:pt>
                <c:pt idx="10">
                  <c:v>0.79</c:v>
                </c:pt>
                <c:pt idx="11">
                  <c:v>0.88</c:v>
                </c:pt>
                <c:pt idx="12">
                  <c:v>0.96</c:v>
                </c:pt>
                <c:pt idx="13">
                  <c:v>1.04</c:v>
                </c:pt>
                <c:pt idx="14">
                  <c:v>1.1200000000000001</c:v>
                </c:pt>
                <c:pt idx="15">
                  <c:v>1.21</c:v>
                </c:pt>
                <c:pt idx="16">
                  <c:v>1.29</c:v>
                </c:pt>
                <c:pt idx="17">
                  <c:v>1.38</c:v>
                </c:pt>
                <c:pt idx="18">
                  <c:v>1.46</c:v>
                </c:pt>
                <c:pt idx="19">
                  <c:v>1.54</c:v>
                </c:pt>
                <c:pt idx="20">
                  <c:v>1.62</c:v>
                </c:pt>
                <c:pt idx="21">
                  <c:v>1.71</c:v>
                </c:pt>
                <c:pt idx="22">
                  <c:v>1.79</c:v>
                </c:pt>
                <c:pt idx="23">
                  <c:v>1.88</c:v>
                </c:pt>
                <c:pt idx="24">
                  <c:v>1.96</c:v>
                </c:pt>
                <c:pt idx="25">
                  <c:v>2.04</c:v>
                </c:pt>
                <c:pt idx="26">
                  <c:v>2.12</c:v>
                </c:pt>
                <c:pt idx="27">
                  <c:v>2.21</c:v>
                </c:pt>
                <c:pt idx="28">
                  <c:v>2.29</c:v>
                </c:pt>
                <c:pt idx="29">
                  <c:v>2.38</c:v>
                </c:pt>
                <c:pt idx="30">
                  <c:v>2.46</c:v>
                </c:pt>
                <c:pt idx="31">
                  <c:v>2.54</c:v>
                </c:pt>
                <c:pt idx="32">
                  <c:v>2.62</c:v>
                </c:pt>
                <c:pt idx="33">
                  <c:v>2.71</c:v>
                </c:pt>
                <c:pt idx="34">
                  <c:v>2.79</c:v>
                </c:pt>
                <c:pt idx="35">
                  <c:v>2.88</c:v>
                </c:pt>
                <c:pt idx="36">
                  <c:v>2.96</c:v>
                </c:pt>
                <c:pt idx="37">
                  <c:v>3.04</c:v>
                </c:pt>
                <c:pt idx="38">
                  <c:v>3.12</c:v>
                </c:pt>
                <c:pt idx="39">
                  <c:v>3.21</c:v>
                </c:pt>
                <c:pt idx="40">
                  <c:v>3.29</c:v>
                </c:pt>
                <c:pt idx="41">
                  <c:v>3.38</c:v>
                </c:pt>
                <c:pt idx="42">
                  <c:v>3.46</c:v>
                </c:pt>
                <c:pt idx="43">
                  <c:v>4.5199999999999996</c:v>
                </c:pt>
                <c:pt idx="44">
                  <c:v>7.48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  <c:pt idx="68">
                  <c:v>31</c:v>
                </c:pt>
                <c:pt idx="69">
                  <c:v>32</c:v>
                </c:pt>
                <c:pt idx="70">
                  <c:v>33</c:v>
                </c:pt>
                <c:pt idx="71">
                  <c:v>34</c:v>
                </c:pt>
                <c:pt idx="72">
                  <c:v>35</c:v>
                </c:pt>
                <c:pt idx="73">
                  <c:v>36</c:v>
                </c:pt>
                <c:pt idx="74">
                  <c:v>37</c:v>
                </c:pt>
                <c:pt idx="75">
                  <c:v>38</c:v>
                </c:pt>
                <c:pt idx="76">
                  <c:v>39</c:v>
                </c:pt>
                <c:pt idx="77">
                  <c:v>40</c:v>
                </c:pt>
                <c:pt idx="78">
                  <c:v>41</c:v>
                </c:pt>
                <c:pt idx="79">
                  <c:v>42</c:v>
                </c:pt>
                <c:pt idx="80">
                  <c:v>43</c:v>
                </c:pt>
                <c:pt idx="81">
                  <c:v>44</c:v>
                </c:pt>
                <c:pt idx="82">
                  <c:v>45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49</c:v>
                </c:pt>
                <c:pt idx="87">
                  <c:v>50</c:v>
                </c:pt>
                <c:pt idx="88">
                  <c:v>51</c:v>
                </c:pt>
                <c:pt idx="89">
                  <c:v>52</c:v>
                </c:pt>
                <c:pt idx="90">
                  <c:v>53</c:v>
                </c:pt>
                <c:pt idx="91">
                  <c:v>54</c:v>
                </c:pt>
                <c:pt idx="92">
                  <c:v>55</c:v>
                </c:pt>
                <c:pt idx="93">
                  <c:v>56</c:v>
                </c:pt>
                <c:pt idx="94">
                  <c:v>57</c:v>
                </c:pt>
                <c:pt idx="95">
                  <c:v>58</c:v>
                </c:pt>
                <c:pt idx="96">
                  <c:v>59</c:v>
                </c:pt>
                <c:pt idx="97">
                  <c:v>60</c:v>
                </c:pt>
              </c:numCache>
            </c:numRef>
          </c:xVal>
          <c:yVal>
            <c:numRef>
              <c:f>plasma!$H$14:$H$111</c:f>
              <c:numCache>
                <c:formatCode>General</c:formatCode>
                <c:ptCount val="98"/>
                <c:pt idx="0">
                  <c:v>0</c:v>
                </c:pt>
                <c:pt idx="1">
                  <c:v>1.6859543583493554E-6</c:v>
                </c:pt>
                <c:pt idx="2">
                  <c:v>1.8386138151896E-5</c:v>
                </c:pt>
                <c:pt idx="3">
                  <c:v>7.0933491593130088E-5</c:v>
                </c:pt>
                <c:pt idx="4">
                  <c:v>1.5897211578093975E-4</c:v>
                </c:pt>
                <c:pt idx="5">
                  <c:v>3.2297206673388853E-4</c:v>
                </c:pt>
                <c:pt idx="6">
                  <c:v>6.5455604802376903E-4</c:v>
                </c:pt>
                <c:pt idx="7">
                  <c:v>6.0513463134002164E-3</c:v>
                </c:pt>
                <c:pt idx="8">
                  <c:v>3.4161848297124382E-2</c:v>
                </c:pt>
                <c:pt idx="9">
                  <c:v>0.11700836508781999</c:v>
                </c:pt>
                <c:pt idx="10">
                  <c:v>0.23679235041584706</c:v>
                </c:pt>
                <c:pt idx="11">
                  <c:v>0.40541105309714343</c:v>
                </c:pt>
                <c:pt idx="12">
                  <c:v>0.5734667094312621</c:v>
                </c:pt>
                <c:pt idx="13">
                  <c:v>0.7529001688150132</c:v>
                </c:pt>
                <c:pt idx="14">
                  <c:v>0.94023128218402519</c:v>
                </c:pt>
                <c:pt idx="15">
                  <c:v>1.1563227199269401</c:v>
                </c:pt>
                <c:pt idx="16">
                  <c:v>1.3509592128819485</c:v>
                </c:pt>
                <c:pt idx="17">
                  <c:v>1.5706198388907409</c:v>
                </c:pt>
                <c:pt idx="18">
                  <c:v>1.764557984694723</c:v>
                </c:pt>
                <c:pt idx="19">
                  <c:v>1.9556322331246483</c:v>
                </c:pt>
                <c:pt idx="20">
                  <c:v>2.1427130107843557</c:v>
                </c:pt>
                <c:pt idx="21">
                  <c:v>2.3472175482853754</c:v>
                </c:pt>
                <c:pt idx="22">
                  <c:v>2.5230620551266836</c:v>
                </c:pt>
                <c:pt idx="23">
                  <c:v>2.7138598773084213</c:v>
                </c:pt>
                <c:pt idx="24">
                  <c:v>2.8771307674806295</c:v>
                </c:pt>
                <c:pt idx="25">
                  <c:v>3.0345902250884631</c:v>
                </c:pt>
                <c:pt idx="26">
                  <c:v>3.1863249575191319</c:v>
                </c:pt>
                <c:pt idx="27">
                  <c:v>3.3500371311196528</c:v>
                </c:pt>
                <c:pt idx="28">
                  <c:v>3.4892921595784401</c:v>
                </c:pt>
                <c:pt idx="29">
                  <c:v>3.6392004666899349</c:v>
                </c:pt>
                <c:pt idx="30">
                  <c:v>3.7670195436500244</c:v>
                </c:pt>
                <c:pt idx="31">
                  <c:v>3.890391867090881</c:v>
                </c:pt>
                <c:pt idx="32">
                  <c:v>4.0095224064692232</c:v>
                </c:pt>
                <c:pt idx="33">
                  <c:v>4.1383119716920591</c:v>
                </c:pt>
                <c:pt idx="34">
                  <c:v>4.2484297984533148</c:v>
                </c:pt>
                <c:pt idx="35">
                  <c:v>4.3679095386100242</c:v>
                </c:pt>
                <c:pt idx="36">
                  <c:v>4.4702792788900441</c:v>
                </c:pt>
                <c:pt idx="37">
                  <c:v>4.5692420473182658</c:v>
                </c:pt>
                <c:pt idx="38">
                  <c:v>4.6650736355346059</c:v>
                </c:pt>
                <c:pt idx="39">
                  <c:v>4.7692732744823578</c:v>
                </c:pt>
                <c:pt idx="40">
                  <c:v>4.858730639993194</c:v>
                </c:pt>
                <c:pt idx="41">
                  <c:v>4.9558129636169062</c:v>
                </c:pt>
                <c:pt idx="42">
                  <c:v>5.0391705950849524</c:v>
                </c:pt>
                <c:pt idx="43">
                  <c:v>5.9414291770371985</c:v>
                </c:pt>
                <c:pt idx="44">
                  <c:v>7.058944021062219</c:v>
                </c:pt>
                <c:pt idx="45">
                  <c:v>7.0922802632617863</c:v>
                </c:pt>
                <c:pt idx="46">
                  <c:v>7.1202662927437155</c:v>
                </c:pt>
                <c:pt idx="47">
                  <c:v>7.1120683784874323</c:v>
                </c:pt>
                <c:pt idx="48">
                  <c:v>7.0775835939733502</c:v>
                </c:pt>
                <c:pt idx="49">
                  <c:v>7.0230251177852381</c:v>
                </c:pt>
                <c:pt idx="50">
                  <c:v>6.9529506016402216</c:v>
                </c:pt>
                <c:pt idx="51">
                  <c:v>6.8709662098393594</c:v>
                </c:pt>
                <c:pt idx="52">
                  <c:v>6.7800082636858114</c:v>
                </c:pt>
                <c:pt idx="53">
                  <c:v>6.6824903836437919</c:v>
                </c:pt>
                <c:pt idx="54">
                  <c:v>6.5804006412927727</c:v>
                </c:pt>
                <c:pt idx="55">
                  <c:v>6.4753716381513655</c:v>
                </c:pt>
                <c:pt idx="56">
                  <c:v>6.3687366164067001</c:v>
                </c:pt>
                <c:pt idx="57">
                  <c:v>6.2615778058127889</c:v>
                </c:pt>
                <c:pt idx="58">
                  <c:v>6.1547668754909743</c:v>
                </c:pt>
                <c:pt idx="59">
                  <c:v>6.0489987214121461</c:v>
                </c:pt>
                <c:pt idx="60">
                  <c:v>5.9448205511423708</c:v>
                </c:pt>
                <c:pt idx="61">
                  <c:v>5.8426567699859593</c:v>
                </c:pt>
                <c:pt idx="62">
                  <c:v>5.7428296089001982</c:v>
                </c:pt>
                <c:pt idx="63">
                  <c:v>5.6455762611953597</c:v>
                </c:pt>
                <c:pt idx="64">
                  <c:v>5.5510636852873505</c:v>
                </c:pt>
                <c:pt idx="65">
                  <c:v>5.4594014924959886</c:v>
                </c:pt>
                <c:pt idx="66">
                  <c:v>5.3706523674525117</c:v>
                </c:pt>
                <c:pt idx="67">
                  <c:v>5.2848406005741948</c:v>
                </c:pt>
                <c:pt idx="68">
                  <c:v>5.2019596811484927</c:v>
                </c:pt>
                <c:pt idx="69">
                  <c:v>5.1219786880654858</c:v>
                </c:pt>
                <c:pt idx="70">
                  <c:v>5.0448472805665929</c:v>
                </c:pt>
                <c:pt idx="71">
                  <c:v>4.9704999805111001</c:v>
                </c:pt>
                <c:pt idx="72">
                  <c:v>4.8988600000324887</c:v>
                </c:pt>
                <c:pt idx="73">
                  <c:v>4.8298419945804287</c:v>
                </c:pt>
                <c:pt idx="74">
                  <c:v>4.7633545316599806</c:v>
                </c:pt>
                <c:pt idx="75">
                  <c:v>4.6993023922371879</c:v>
                </c:pt>
                <c:pt idx="76">
                  <c:v>4.6375880200181472</c:v>
                </c:pt>
                <c:pt idx="77">
                  <c:v>4.5781128696572697</c:v>
                </c:pt>
                <c:pt idx="78">
                  <c:v>4.5207786201363831</c:v>
                </c:pt>
                <c:pt idx="79">
                  <c:v>4.4654878905698965</c:v>
                </c:pt>
                <c:pt idx="80">
                  <c:v>4.4121448957374358</c:v>
                </c:pt>
                <c:pt idx="81">
                  <c:v>4.3606561635914813</c:v>
                </c:pt>
                <c:pt idx="82">
                  <c:v>4.3109308529704222</c:v>
                </c:pt>
                <c:pt idx="83">
                  <c:v>4.2628808286991218</c:v>
                </c:pt>
                <c:pt idx="84">
                  <c:v>4.2164210463475174</c:v>
                </c:pt>
                <c:pt idx="85">
                  <c:v>4.1714698767817922</c:v>
                </c:pt>
                <c:pt idx="86">
                  <c:v>4.1279491546141207</c:v>
                </c:pt>
                <c:pt idx="87">
                  <c:v>4.0857840397684626</c:v>
                </c:pt>
                <c:pt idx="88">
                  <c:v>4.0449028545871029</c:v>
                </c:pt>
                <c:pt idx="89">
                  <c:v>4.0052371856811737</c:v>
                </c:pt>
                <c:pt idx="90">
                  <c:v>3.9667220586611438</c:v>
                </c:pt>
                <c:pt idx="91">
                  <c:v>3.9292957608923853</c:v>
                </c:pt>
                <c:pt idx="92">
                  <c:v>3.8928995968675841</c:v>
                </c:pt>
                <c:pt idx="93">
                  <c:v>3.8574777798990305</c:v>
                </c:pt>
                <c:pt idx="94">
                  <c:v>3.8229775014612888</c:v>
                </c:pt>
                <c:pt idx="95">
                  <c:v>3.7893488060391172</c:v>
                </c:pt>
                <c:pt idx="96">
                  <c:v>3.7565443115214814</c:v>
                </c:pt>
                <c:pt idx="97">
                  <c:v>3.7245192880195201</c:v>
                </c:pt>
              </c:numCache>
            </c:numRef>
          </c:yVal>
          <c:smooth val="1"/>
        </c:ser>
        <c:ser>
          <c:idx val="3"/>
          <c:order val="4"/>
          <c:tx>
            <c:v>Cb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plasma!$A$14:$A$111</c:f>
              <c:numCache>
                <c:formatCode>General</c:formatCode>
                <c:ptCount val="98"/>
                <c:pt idx="0">
                  <c:v>0</c:v>
                </c:pt>
                <c:pt idx="1">
                  <c:v>0.04</c:v>
                </c:pt>
                <c:pt idx="2">
                  <c:v>0.12</c:v>
                </c:pt>
                <c:pt idx="3">
                  <c:v>0.21</c:v>
                </c:pt>
                <c:pt idx="4">
                  <c:v>0.28999999999999998</c:v>
                </c:pt>
                <c:pt idx="5">
                  <c:v>0.38</c:v>
                </c:pt>
                <c:pt idx="6">
                  <c:v>0.46</c:v>
                </c:pt>
                <c:pt idx="7">
                  <c:v>0.54</c:v>
                </c:pt>
                <c:pt idx="8">
                  <c:v>0.62</c:v>
                </c:pt>
                <c:pt idx="9">
                  <c:v>0.71</c:v>
                </c:pt>
                <c:pt idx="10">
                  <c:v>0.79</c:v>
                </c:pt>
                <c:pt idx="11">
                  <c:v>0.88</c:v>
                </c:pt>
                <c:pt idx="12">
                  <c:v>0.96</c:v>
                </c:pt>
                <c:pt idx="13">
                  <c:v>1.04</c:v>
                </c:pt>
                <c:pt idx="14">
                  <c:v>1.1200000000000001</c:v>
                </c:pt>
                <c:pt idx="15">
                  <c:v>1.21</c:v>
                </c:pt>
                <c:pt idx="16">
                  <c:v>1.29</c:v>
                </c:pt>
                <c:pt idx="17">
                  <c:v>1.38</c:v>
                </c:pt>
                <c:pt idx="18">
                  <c:v>1.46</c:v>
                </c:pt>
                <c:pt idx="19">
                  <c:v>1.54</c:v>
                </c:pt>
                <c:pt idx="20">
                  <c:v>1.62</c:v>
                </c:pt>
                <c:pt idx="21">
                  <c:v>1.71</c:v>
                </c:pt>
                <c:pt idx="22">
                  <c:v>1.79</c:v>
                </c:pt>
                <c:pt idx="23">
                  <c:v>1.88</c:v>
                </c:pt>
                <c:pt idx="24">
                  <c:v>1.96</c:v>
                </c:pt>
                <c:pt idx="25">
                  <c:v>2.04</c:v>
                </c:pt>
                <c:pt idx="26">
                  <c:v>2.12</c:v>
                </c:pt>
                <c:pt idx="27">
                  <c:v>2.21</c:v>
                </c:pt>
                <c:pt idx="28">
                  <c:v>2.29</c:v>
                </c:pt>
                <c:pt idx="29">
                  <c:v>2.38</c:v>
                </c:pt>
                <c:pt idx="30">
                  <c:v>2.46</c:v>
                </c:pt>
                <c:pt idx="31">
                  <c:v>2.54</c:v>
                </c:pt>
                <c:pt idx="32">
                  <c:v>2.62</c:v>
                </c:pt>
                <c:pt idx="33">
                  <c:v>2.71</c:v>
                </c:pt>
                <c:pt idx="34">
                  <c:v>2.79</c:v>
                </c:pt>
                <c:pt idx="35">
                  <c:v>2.88</c:v>
                </c:pt>
                <c:pt idx="36">
                  <c:v>2.96</c:v>
                </c:pt>
                <c:pt idx="37">
                  <c:v>3.04</c:v>
                </c:pt>
                <c:pt idx="38">
                  <c:v>3.12</c:v>
                </c:pt>
                <c:pt idx="39">
                  <c:v>3.21</c:v>
                </c:pt>
                <c:pt idx="40">
                  <c:v>3.29</c:v>
                </c:pt>
                <c:pt idx="41">
                  <c:v>3.38</c:v>
                </c:pt>
                <c:pt idx="42">
                  <c:v>3.46</c:v>
                </c:pt>
                <c:pt idx="43">
                  <c:v>4.5199999999999996</c:v>
                </c:pt>
                <c:pt idx="44">
                  <c:v>7.48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  <c:pt idx="68">
                  <c:v>31</c:v>
                </c:pt>
                <c:pt idx="69">
                  <c:v>32</c:v>
                </c:pt>
                <c:pt idx="70">
                  <c:v>33</c:v>
                </c:pt>
                <c:pt idx="71">
                  <c:v>34</c:v>
                </c:pt>
                <c:pt idx="72">
                  <c:v>35</c:v>
                </c:pt>
                <c:pt idx="73">
                  <c:v>36</c:v>
                </c:pt>
                <c:pt idx="74">
                  <c:v>37</c:v>
                </c:pt>
                <c:pt idx="75">
                  <c:v>38</c:v>
                </c:pt>
                <c:pt idx="76">
                  <c:v>39</c:v>
                </c:pt>
                <c:pt idx="77">
                  <c:v>40</c:v>
                </c:pt>
                <c:pt idx="78">
                  <c:v>41</c:v>
                </c:pt>
                <c:pt idx="79">
                  <c:v>42</c:v>
                </c:pt>
                <c:pt idx="80">
                  <c:v>43</c:v>
                </c:pt>
                <c:pt idx="81">
                  <c:v>44</c:v>
                </c:pt>
                <c:pt idx="82">
                  <c:v>45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49</c:v>
                </c:pt>
                <c:pt idx="87">
                  <c:v>50</c:v>
                </c:pt>
                <c:pt idx="88">
                  <c:v>51</c:v>
                </c:pt>
                <c:pt idx="89">
                  <c:v>52</c:v>
                </c:pt>
                <c:pt idx="90">
                  <c:v>53</c:v>
                </c:pt>
                <c:pt idx="91">
                  <c:v>54</c:v>
                </c:pt>
                <c:pt idx="92">
                  <c:v>55</c:v>
                </c:pt>
                <c:pt idx="93">
                  <c:v>56</c:v>
                </c:pt>
                <c:pt idx="94">
                  <c:v>57</c:v>
                </c:pt>
                <c:pt idx="95">
                  <c:v>58</c:v>
                </c:pt>
                <c:pt idx="96">
                  <c:v>59</c:v>
                </c:pt>
                <c:pt idx="97">
                  <c:v>60</c:v>
                </c:pt>
              </c:numCache>
            </c:numRef>
          </c:xVal>
          <c:yVal>
            <c:numRef>
              <c:f>plasma!$J$14:$J$111</c:f>
              <c:numCache>
                <c:formatCode>General</c:formatCode>
                <c:ptCount val="98"/>
                <c:pt idx="0">
                  <c:v>0</c:v>
                </c:pt>
                <c:pt idx="1">
                  <c:v>2.1581479999999999E-3</c:v>
                </c:pt>
                <c:pt idx="2">
                  <c:v>1.205224E-3</c:v>
                </c:pt>
                <c:pt idx="3">
                  <c:v>5.07216E-3</c:v>
                </c:pt>
                <c:pt idx="4">
                  <c:v>2.914916E-3</c:v>
                </c:pt>
                <c:pt idx="5">
                  <c:v>9.4360399999999997E-3</c:v>
                </c:pt>
                <c:pt idx="6">
                  <c:v>4.2281199999999998E-2</c:v>
                </c:pt>
                <c:pt idx="7">
                  <c:v>1.5753800000000002</c:v>
                </c:pt>
                <c:pt idx="8">
                  <c:v>4.4111200000000004</c:v>
                </c:pt>
                <c:pt idx="9">
                  <c:v>4.4084399999999997</c:v>
                </c:pt>
                <c:pt idx="10">
                  <c:v>3.1678440000000001</c:v>
                </c:pt>
                <c:pt idx="11">
                  <c:v>2.3756440000000003</c:v>
                </c:pt>
                <c:pt idx="12">
                  <c:v>2.2443440000000003</c:v>
                </c:pt>
                <c:pt idx="13">
                  <c:v>2.0761799999999999</c:v>
                </c:pt>
                <c:pt idx="14">
                  <c:v>1.7988040000000001</c:v>
                </c:pt>
                <c:pt idx="15">
                  <c:v>1.72472</c:v>
                </c:pt>
                <c:pt idx="16">
                  <c:v>1.6347200000000002</c:v>
                </c:pt>
                <c:pt idx="17">
                  <c:v>1.4596719999999999</c:v>
                </c:pt>
                <c:pt idx="18">
                  <c:v>1.3469120000000001</c:v>
                </c:pt>
                <c:pt idx="19">
                  <c:v>1.253876</c:v>
                </c:pt>
                <c:pt idx="20">
                  <c:v>1.153656</c:v>
                </c:pt>
                <c:pt idx="21">
                  <c:v>1.0627</c:v>
                </c:pt>
                <c:pt idx="22">
                  <c:v>1.034144</c:v>
                </c:pt>
                <c:pt idx="23">
                  <c:v>0.96900400000000009</c:v>
                </c:pt>
                <c:pt idx="24">
                  <c:v>0.96741200000000005</c:v>
                </c:pt>
                <c:pt idx="25">
                  <c:v>0.94834400000000008</c:v>
                </c:pt>
                <c:pt idx="26">
                  <c:v>0.88868399999999992</c:v>
                </c:pt>
                <c:pt idx="27">
                  <c:v>0.85705200000000004</c:v>
                </c:pt>
                <c:pt idx="28">
                  <c:v>0.82145200000000007</c:v>
                </c:pt>
                <c:pt idx="29">
                  <c:v>0.85705600000000004</c:v>
                </c:pt>
                <c:pt idx="30">
                  <c:v>0.86982000000000004</c:v>
                </c:pt>
                <c:pt idx="31">
                  <c:v>0.90110800000000002</c:v>
                </c:pt>
                <c:pt idx="32">
                  <c:v>0.79564400000000013</c:v>
                </c:pt>
                <c:pt idx="33">
                  <c:v>0.83616400000000002</c:v>
                </c:pt>
                <c:pt idx="34">
                  <c:v>0.85128000000000004</c:v>
                </c:pt>
                <c:pt idx="35">
                  <c:v>0.81501599999999996</c:v>
                </c:pt>
                <c:pt idx="36">
                  <c:v>0.81376000000000004</c:v>
                </c:pt>
                <c:pt idx="37">
                  <c:v>0.83750400000000003</c:v>
                </c:pt>
                <c:pt idx="38">
                  <c:v>0.80807599999999991</c:v>
                </c:pt>
                <c:pt idx="39">
                  <c:v>0.81067999999999996</c:v>
                </c:pt>
                <c:pt idx="40">
                  <c:v>0.78180000000000005</c:v>
                </c:pt>
                <c:pt idx="41">
                  <c:v>0.77014399999999994</c:v>
                </c:pt>
                <c:pt idx="42">
                  <c:v>0.827264</c:v>
                </c:pt>
                <c:pt idx="43">
                  <c:v>0.67194799999999999</c:v>
                </c:pt>
                <c:pt idx="44">
                  <c:v>0.52302000000000004</c:v>
                </c:pt>
                <c:pt idx="45">
                  <c:v>0.51224800000000004</c:v>
                </c:pt>
                <c:pt idx="46">
                  <c:v>0.49297199999999997</c:v>
                </c:pt>
                <c:pt idx="47">
                  <c:v>0.47493200000000002</c:v>
                </c:pt>
                <c:pt idx="48">
                  <c:v>0.45804</c:v>
                </c:pt>
                <c:pt idx="49">
                  <c:v>0.44222400000000001</c:v>
                </c:pt>
                <c:pt idx="50">
                  <c:v>0.42741200000000001</c:v>
                </c:pt>
                <c:pt idx="51">
                  <c:v>0.41353200000000001</c:v>
                </c:pt>
                <c:pt idx="52">
                  <c:v>0.40051999999999999</c:v>
                </c:pt>
                <c:pt idx="53">
                  <c:v>0.38832079999999997</c:v>
                </c:pt>
                <c:pt idx="54">
                  <c:v>0.37687880000000001</c:v>
                </c:pt>
                <c:pt idx="55">
                  <c:v>0.36614160000000001</c:v>
                </c:pt>
                <c:pt idx="56">
                  <c:v>0.3560624</c:v>
                </c:pt>
                <c:pt idx="57">
                  <c:v>0.34659640000000003</c:v>
                </c:pt>
                <c:pt idx="58">
                  <c:v>0.33770200000000006</c:v>
                </c:pt>
                <c:pt idx="59">
                  <c:v>0.32933999999999997</c:v>
                </c:pt>
                <c:pt idx="60">
                  <c:v>0.32147520000000002</c:v>
                </c:pt>
                <c:pt idx="61">
                  <c:v>0.31407360000000001</c:v>
                </c:pt>
                <c:pt idx="62">
                  <c:v>0.30710399999999999</c:v>
                </c:pt>
                <c:pt idx="63">
                  <c:v>0.30053640000000004</c:v>
                </c:pt>
                <c:pt idx="64">
                  <c:v>0.29434440000000001</c:v>
                </c:pt>
                <c:pt idx="65">
                  <c:v>0.28850239999999999</c:v>
                </c:pt>
                <c:pt idx="66">
                  <c:v>0.28298639999999997</c:v>
                </c:pt>
                <c:pt idx="67">
                  <c:v>0.27777439999999998</c:v>
                </c:pt>
                <c:pt idx="68">
                  <c:v>0.27284600000000003</c:v>
                </c:pt>
                <c:pt idx="69">
                  <c:v>0.26818200000000003</c:v>
                </c:pt>
                <c:pt idx="70">
                  <c:v>0.263764</c:v>
                </c:pt>
                <c:pt idx="71">
                  <c:v>0.25957599999999997</c:v>
                </c:pt>
                <c:pt idx="72">
                  <c:v>0.255602</c:v>
                </c:pt>
                <c:pt idx="73">
                  <c:v>0.25182720000000003</c:v>
                </c:pt>
                <c:pt idx="74">
                  <c:v>0.24823880000000001</c:v>
                </c:pt>
                <c:pt idx="75">
                  <c:v>0.2448236</c:v>
                </c:pt>
                <c:pt idx="76">
                  <c:v>0.24157000000000001</c:v>
                </c:pt>
                <c:pt idx="77">
                  <c:v>0.23846720000000002</c:v>
                </c:pt>
                <c:pt idx="78">
                  <c:v>0.23550480000000001</c:v>
                </c:pt>
                <c:pt idx="79">
                  <c:v>0.23267320000000002</c:v>
                </c:pt>
                <c:pt idx="80">
                  <c:v>0.22996359999999999</c:v>
                </c:pt>
                <c:pt idx="81">
                  <c:v>0.22736799999999999</c:v>
                </c:pt>
                <c:pt idx="82">
                  <c:v>0.22487799999999999</c:v>
                </c:pt>
                <c:pt idx="83">
                  <c:v>0.22248680000000001</c:v>
                </c:pt>
                <c:pt idx="84">
                  <c:v>0.22018760000000001</c:v>
                </c:pt>
                <c:pt idx="85">
                  <c:v>0.21797440000000001</c:v>
                </c:pt>
                <c:pt idx="86">
                  <c:v>0.21584119999999998</c:v>
                </c:pt>
                <c:pt idx="87">
                  <c:v>0.21378240000000001</c:v>
                </c:pt>
                <c:pt idx="88">
                  <c:v>0.2117928</c:v>
                </c:pt>
                <c:pt idx="89">
                  <c:v>0.209868</c:v>
                </c:pt>
                <c:pt idx="90">
                  <c:v>0.20800360000000001</c:v>
                </c:pt>
                <c:pt idx="91">
                  <c:v>0.20619520000000002</c:v>
                </c:pt>
                <c:pt idx="92">
                  <c:v>0.20443919999999999</c:v>
                </c:pt>
                <c:pt idx="93">
                  <c:v>0.20273160000000001</c:v>
                </c:pt>
                <c:pt idx="94">
                  <c:v>0.20107</c:v>
                </c:pt>
                <c:pt idx="95">
                  <c:v>0.19945000000000002</c:v>
                </c:pt>
                <c:pt idx="96">
                  <c:v>0.19786999999999999</c:v>
                </c:pt>
                <c:pt idx="97">
                  <c:v>0.19632639999999998</c:v>
                </c:pt>
              </c:numCache>
            </c:numRef>
          </c:yVal>
          <c:smooth val="1"/>
        </c:ser>
        <c:ser>
          <c:idx val="4"/>
          <c:order val="5"/>
          <c:tx>
            <c:v>PET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plasma!$P$14:$P$21</c:f>
              <c:numCache>
                <c:formatCode>General</c:formatCode>
                <c:ptCount val="8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</c:numCache>
            </c:numRef>
          </c:xVal>
          <c:yVal>
            <c:numRef>
              <c:f>plasma!$Q$14:$Q$21</c:f>
              <c:numCache>
                <c:formatCode>General</c:formatCode>
                <c:ptCount val="8"/>
                <c:pt idx="0">
                  <c:v>19.2</c:v>
                </c:pt>
                <c:pt idx="1">
                  <c:v>23.5</c:v>
                </c:pt>
                <c:pt idx="2">
                  <c:v>27</c:v>
                </c:pt>
                <c:pt idx="3">
                  <c:v>28.7</c:v>
                </c:pt>
                <c:pt idx="4">
                  <c:v>29.2</c:v>
                </c:pt>
                <c:pt idx="5">
                  <c:v>28.4</c:v>
                </c:pt>
                <c:pt idx="6">
                  <c:v>26.8</c:v>
                </c:pt>
                <c:pt idx="7">
                  <c:v>24.9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88704"/>
        <c:axId val="122519936"/>
      </c:scatterChart>
      <c:valAx>
        <c:axId val="122488704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from injection (min)</a:t>
                </a:r>
              </a:p>
            </c:rich>
          </c:tx>
          <c:layout>
            <c:manualLayout>
              <c:xMode val="edge"/>
              <c:yMode val="edge"/>
              <c:x val="0.34856233569019618"/>
              <c:y val="0.913551401869158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19936"/>
        <c:crosses val="autoZero"/>
        <c:crossBetween val="midCat"/>
      </c:valAx>
      <c:valAx>
        <c:axId val="122519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Concentration (kBq/mL)</a:t>
                </a:r>
              </a:p>
            </c:rich>
          </c:tx>
          <c:layout>
            <c:manualLayout>
              <c:xMode val="edge"/>
              <c:yMode val="edge"/>
              <c:x val="2.7072802772054073E-2"/>
              <c:y val="0.292056074766355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488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09788939874389"/>
          <c:y val="0.32476635514018692"/>
          <c:w val="0.11450158589331264"/>
          <c:h val="0.309671504965622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22</xdr:row>
      <xdr:rowOff>130175</xdr:rowOff>
    </xdr:from>
    <xdr:to>
      <xdr:col>24</xdr:col>
      <xdr:colOff>168275</xdr:colOff>
      <xdr:row>47</xdr:row>
      <xdr:rowOff>158750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showGridLines="0" tabSelected="1" zoomScale="75" zoomScaleNormal="75" workbookViewId="0"/>
  </sheetViews>
  <sheetFormatPr defaultRowHeight="12.75" x14ac:dyDescent="0.2"/>
  <cols>
    <col min="1" max="1" width="9.28515625" customWidth="1"/>
    <col min="2" max="2" width="13.7109375" customWidth="1"/>
    <col min="3" max="3" width="7.85546875" customWidth="1"/>
    <col min="4" max="4" width="11.7109375" customWidth="1"/>
    <col min="5" max="5" width="8.28515625" customWidth="1"/>
    <col min="7" max="7" width="13.85546875" bestFit="1" customWidth="1"/>
    <col min="8" max="8" width="12.42578125" bestFit="1" customWidth="1"/>
    <col min="12" max="12" width="11.42578125" customWidth="1"/>
    <col min="13" max="14" width="12.42578125" bestFit="1" customWidth="1"/>
  </cols>
  <sheetData>
    <row r="1" spans="1:23" ht="15.75" x14ac:dyDescent="0.25">
      <c r="A1" s="5" t="s">
        <v>21</v>
      </c>
      <c r="F1" s="5" t="s">
        <v>7</v>
      </c>
      <c r="G1" s="5"/>
      <c r="H1" s="5"/>
      <c r="I1" s="5"/>
      <c r="J1" s="5"/>
      <c r="T1" s="5"/>
      <c r="U1" s="5"/>
      <c r="V1" s="5"/>
      <c r="W1" s="5"/>
    </row>
    <row r="2" spans="1:23" ht="15.75" x14ac:dyDescent="0.25">
      <c r="A2" s="8" t="s">
        <v>33</v>
      </c>
      <c r="F2" s="6" t="s">
        <v>16</v>
      </c>
      <c r="G2" s="9">
        <v>0.4</v>
      </c>
      <c r="I2" s="4" t="s">
        <v>22</v>
      </c>
      <c r="T2" s="6"/>
      <c r="W2" s="4"/>
    </row>
    <row r="3" spans="1:23" ht="15.75" x14ac:dyDescent="0.25">
      <c r="A3" s="8" t="s">
        <v>34</v>
      </c>
      <c r="F3" s="6" t="s">
        <v>17</v>
      </c>
      <c r="G3" s="9">
        <v>0.6</v>
      </c>
      <c r="I3" s="4" t="s">
        <v>23</v>
      </c>
      <c r="T3" s="6"/>
      <c r="W3" s="4"/>
    </row>
    <row r="4" spans="1:23" ht="15" x14ac:dyDescent="0.25">
      <c r="F4" s="6" t="s">
        <v>18</v>
      </c>
      <c r="G4" s="9">
        <v>0.2</v>
      </c>
      <c r="I4" s="4" t="s">
        <v>24</v>
      </c>
      <c r="T4" s="6"/>
      <c r="W4" s="4"/>
    </row>
    <row r="5" spans="1:23" ht="15" x14ac:dyDescent="0.25">
      <c r="F5" s="6" t="s">
        <v>19</v>
      </c>
      <c r="G5" s="9">
        <v>0.05</v>
      </c>
      <c r="I5" s="4" t="s">
        <v>28</v>
      </c>
      <c r="T5" s="6"/>
      <c r="W5" s="4"/>
    </row>
    <row r="6" spans="1:23" ht="15" x14ac:dyDescent="0.25">
      <c r="F6" s="6" t="s">
        <v>26</v>
      </c>
      <c r="G6" s="9">
        <v>0.2</v>
      </c>
      <c r="I6" s="4" t="s">
        <v>24</v>
      </c>
      <c r="T6" s="6"/>
      <c r="W6" s="4"/>
    </row>
    <row r="7" spans="1:23" ht="15" x14ac:dyDescent="0.25">
      <c r="F7" s="6" t="s">
        <v>27</v>
      </c>
      <c r="G7" s="9">
        <v>0.2</v>
      </c>
      <c r="I7" s="4" t="s">
        <v>24</v>
      </c>
      <c r="T7" s="6"/>
      <c r="W7" s="4"/>
    </row>
    <row r="8" spans="1:23" ht="15" x14ac:dyDescent="0.25">
      <c r="F8" s="6" t="s">
        <v>8</v>
      </c>
      <c r="G8" s="9">
        <v>0.04</v>
      </c>
      <c r="I8" s="4" t="s">
        <v>25</v>
      </c>
      <c r="T8" s="6"/>
      <c r="W8" s="4"/>
    </row>
    <row r="10" spans="1:23" ht="15.75" x14ac:dyDescent="0.25">
      <c r="A10" s="5" t="s">
        <v>6</v>
      </c>
      <c r="B10" s="5"/>
      <c r="C10" s="5"/>
      <c r="D10" s="5"/>
      <c r="E10" s="5"/>
      <c r="F10" s="5" t="s">
        <v>12</v>
      </c>
      <c r="G10" s="5"/>
      <c r="H10" s="5"/>
      <c r="I10" s="5"/>
      <c r="J10" s="5"/>
      <c r="K10" s="5"/>
      <c r="L10" s="5"/>
      <c r="M10" s="5"/>
      <c r="N10" s="5"/>
      <c r="O10" s="5"/>
      <c r="P10" s="5" t="s">
        <v>14</v>
      </c>
      <c r="Q10" s="5"/>
      <c r="R10" s="5"/>
    </row>
    <row r="12" spans="1:23" x14ac:dyDescent="0.2">
      <c r="A12" t="s">
        <v>2</v>
      </c>
      <c r="B12" t="s">
        <v>0</v>
      </c>
      <c r="C12" t="s">
        <v>15</v>
      </c>
      <c r="D12" t="s">
        <v>4</v>
      </c>
      <c r="F12" t="s">
        <v>30</v>
      </c>
      <c r="G12" t="s">
        <v>9</v>
      </c>
      <c r="H12" t="s">
        <v>29</v>
      </c>
      <c r="I12" t="s">
        <v>10</v>
      </c>
      <c r="J12" t="s">
        <v>20</v>
      </c>
      <c r="K12" s="9" t="s">
        <v>11</v>
      </c>
      <c r="L12" t="s">
        <v>31</v>
      </c>
      <c r="M12" t="s">
        <v>32</v>
      </c>
      <c r="N12" t="s">
        <v>13</v>
      </c>
      <c r="P12" t="s">
        <v>2</v>
      </c>
      <c r="Q12" t="s">
        <v>0</v>
      </c>
    </row>
    <row r="13" spans="1:23" x14ac:dyDescent="0.2">
      <c r="A13" t="s">
        <v>1</v>
      </c>
      <c r="B13" t="s">
        <v>3</v>
      </c>
      <c r="D13" t="s">
        <v>5</v>
      </c>
      <c r="K13" s="9"/>
      <c r="P13" t="s">
        <v>1</v>
      </c>
      <c r="Q13" t="s">
        <v>3</v>
      </c>
    </row>
    <row r="14" spans="1:23" s="2" customFormat="1" x14ac:dyDescent="0.2">
      <c r="A14" s="1">
        <v>0</v>
      </c>
      <c r="B14" s="1">
        <v>0</v>
      </c>
      <c r="C14" s="2">
        <v>0</v>
      </c>
      <c r="D14" s="2">
        <v>0</v>
      </c>
      <c r="F14" s="2">
        <v>0</v>
      </c>
      <c r="G14" s="7">
        <v>0</v>
      </c>
      <c r="H14" s="2">
        <v>0</v>
      </c>
      <c r="I14" s="2">
        <f>F14+G14+H14</f>
        <v>0</v>
      </c>
      <c r="J14" s="2">
        <f t="shared" ref="J14:J45" si="0">Vb*B14</f>
        <v>0</v>
      </c>
      <c r="K14" s="10">
        <f t="shared" ref="K14:K45" si="1">J14+(1-Vb)*(I14)</f>
        <v>0</v>
      </c>
      <c r="L14" s="2">
        <v>0</v>
      </c>
      <c r="M14" s="2">
        <v>0</v>
      </c>
      <c r="N14" s="2">
        <v>0</v>
      </c>
      <c r="P14" s="2">
        <v>2</v>
      </c>
      <c r="Q14" s="2">
        <v>19.2</v>
      </c>
    </row>
    <row r="15" spans="1:23" s="2" customFormat="1" x14ac:dyDescent="0.2">
      <c r="A15" s="1">
        <v>0.04</v>
      </c>
      <c r="B15" s="1">
        <v>5.39537E-2</v>
      </c>
      <c r="C15" s="2">
        <f>(A15-A14)/2</f>
        <v>0.02</v>
      </c>
      <c r="D15" s="2">
        <f>D14+0.5*(B15+B14)*(A15-A14)</f>
        <v>1.079074E-3</v>
      </c>
      <c r="F15" s="2">
        <f>(K1r*D15-(k2r+k3r/(1+k4r*C15)+k5r/(1+k6r*C15))*(L14+F14*C15)+(k4r/(1+k4r*C15))*(M14+G14*C15)+(k6r/(1+k6r*C15))*(N14+H14*C15))/(1+(k2r+k3r/(1+k4r*C15)+k5r/(1+k6r*C15))*C15)</f>
        <v>4.231745439456882E-4</v>
      </c>
      <c r="G15" s="2">
        <f>(k3r*L15-k4r*(M14+G14*C15))/(1+k4r*C15)</f>
        <v>1.6910071686141389E-6</v>
      </c>
      <c r="H15" s="2">
        <f>(k5r*L15-k6r*(N14+H14*C15))/(1+k6r*C15)</f>
        <v>1.6859543583493554E-6</v>
      </c>
      <c r="I15" s="2">
        <f t="shared" ref="I15:I78" si="2">F15+G15+H15</f>
        <v>4.2655150547265169E-4</v>
      </c>
      <c r="J15" s="2">
        <f t="shared" si="0"/>
        <v>2.1581479999999999E-3</v>
      </c>
      <c r="K15" s="10">
        <f t="shared" si="1"/>
        <v>2.5676374452537455E-3</v>
      </c>
      <c r="L15" s="2">
        <f>L14+0.5*(F15+F14)*(A15-A14)</f>
        <v>8.4634908789137636E-6</v>
      </c>
      <c r="M15" s="2">
        <f>M14+0.5*(G15+G14)*(A15-A14)</f>
        <v>3.3820143372282776E-8</v>
      </c>
      <c r="N15" s="2">
        <f>N14+0.5*(H15+H14)*(A15-A14)</f>
        <v>3.371908716698711E-8</v>
      </c>
      <c r="P15" s="2">
        <v>5</v>
      </c>
      <c r="Q15" s="2">
        <v>23.5</v>
      </c>
    </row>
    <row r="16" spans="1:23" s="2" customFormat="1" x14ac:dyDescent="0.2">
      <c r="A16" s="1">
        <v>0.12</v>
      </c>
      <c r="B16" s="1">
        <v>3.01306E-2</v>
      </c>
      <c r="C16" s="2">
        <f t="shared" ref="C16:C79" si="3">(A16-A15)/2</f>
        <v>3.9999999999999994E-2</v>
      </c>
      <c r="D16" s="2">
        <f t="shared" ref="D16:D79" si="4">D15+0.5*(B16+B15)*(A16-A15)</f>
        <v>4.4424459999999992E-3</v>
      </c>
      <c r="F16" s="2">
        <f>(K1r*D16-(k2r+k3r/(1+k4r*C16)+k5r/(1+k6r*C16))*(L15+F15*C16)+(k4r/(1+k4r*C16))*(M15+G15*C16)+(k6r/(1+k6r*C16))*(N15+H15*C16))/(1+(k2r+k3r/(1+k4r*C16)+k5r/(1+k6r*C16))*C16)</f>
        <v>1.684420522757888E-3</v>
      </c>
      <c r="G16" s="2">
        <f>(k3r*L16-k4r*(M15+G15*C16))/(1+k4r*C16)</f>
        <v>1.8511362961981555E-5</v>
      </c>
      <c r="H16" s="2">
        <f>(k5r*L16-k6r*(N15+H15*C16))/(1+k6r*C16)</f>
        <v>1.8386138151896E-5</v>
      </c>
      <c r="I16" s="2">
        <f t="shared" si="2"/>
        <v>1.7213180238717656E-3</v>
      </c>
      <c r="J16" s="2">
        <f t="shared" si="0"/>
        <v>1.205224E-3</v>
      </c>
      <c r="K16" s="10">
        <f t="shared" si="1"/>
        <v>2.8576893029168948E-3</v>
      </c>
      <c r="L16" s="2">
        <f t="shared" ref="L16:L79" si="5">L15+0.5*(F16+F15)*(A16-A15)</f>
        <v>9.2767293547056794E-5</v>
      </c>
      <c r="M16" s="2">
        <f t="shared" ref="M16:M79" si="6">M15+0.5*(G16+G15)*(A16-A15)</f>
        <v>8.419149485961104E-7</v>
      </c>
      <c r="N16" s="2">
        <f t="shared" ref="N16:N79" si="7">N15+0.5*(H16+H15)*(A16-A15)</f>
        <v>8.3660278757680118E-7</v>
      </c>
      <c r="P16" s="2">
        <v>10</v>
      </c>
      <c r="Q16" s="2">
        <v>27</v>
      </c>
    </row>
    <row r="17" spans="1:17" s="2" customFormat="1" x14ac:dyDescent="0.2">
      <c r="A17" s="1">
        <v>0.21</v>
      </c>
      <c r="B17" s="1">
        <v>0.126804</v>
      </c>
      <c r="C17" s="2">
        <f t="shared" si="3"/>
        <v>4.4999999999999998E-2</v>
      </c>
      <c r="D17" s="2">
        <f t="shared" si="4"/>
        <v>1.1504502999999999E-2</v>
      </c>
      <c r="F17" s="2">
        <f>(K1r*D17-(k2r+k3r/(1+k4r*C17)+k5r/(1+k6r*C17))*(L16+F16*C17)+(k4r/(1+k4r*C17))*(M16+G16*C17)+(k6r/(1+k6r*C17))*(N16+H16*C17))/(1+(k2r+k3r/(1+k4r*C17)+k5r/(1+k6r*C17))*C17)</f>
        <v>4.243493933790924E-3</v>
      </c>
      <c r="G17" s="2">
        <f>(k3r*L17-k4r*(M16+G16*C17))/(1+k4r*C17)</f>
        <v>7.1659708160894386E-5</v>
      </c>
      <c r="H17" s="2">
        <f>(k5r*L17-k6r*(N16+H16*C17))/(1+k6r*C17)</f>
        <v>7.0933491593130088E-5</v>
      </c>
      <c r="I17" s="2">
        <f t="shared" si="2"/>
        <v>4.3860871335449489E-3</v>
      </c>
      <c r="J17" s="2">
        <f t="shared" si="0"/>
        <v>5.07216E-3</v>
      </c>
      <c r="K17" s="10">
        <f t="shared" si="1"/>
        <v>9.2828036482031501E-3</v>
      </c>
      <c r="L17" s="2">
        <f t="shared" si="5"/>
        <v>3.5952344409175333E-4</v>
      </c>
      <c r="M17" s="2">
        <f t="shared" si="6"/>
        <v>4.8996131491255275E-6</v>
      </c>
      <c r="N17" s="2">
        <f t="shared" si="7"/>
        <v>4.8559861261029751E-6</v>
      </c>
      <c r="P17" s="2">
        <v>15</v>
      </c>
      <c r="Q17" s="2">
        <v>28.7</v>
      </c>
    </row>
    <row r="18" spans="1:17" s="2" customFormat="1" x14ac:dyDescent="0.2">
      <c r="A18" s="1">
        <v>0.28999999999999998</v>
      </c>
      <c r="B18" s="1">
        <v>7.2872900000000004E-2</v>
      </c>
      <c r="C18" s="2">
        <f t="shared" si="3"/>
        <v>3.9999999999999994E-2</v>
      </c>
      <c r="D18" s="2">
        <f t="shared" si="4"/>
        <v>1.9491578999999998E-2</v>
      </c>
      <c r="F18" s="2">
        <f>(K1r*D18-(k2r+k3r/(1+k4r*C18)+k5r/(1+k6r*C18))*(L17+F17*C18)+(k4r/(1+k4r*C18))*(M17+G17*C18)+(k6r/(1+k6r*C18))*(N17+H17*C18))/(1+(k2r+k3r/(1+k4r*C18)+k5r/(1+k6r*C18))*C18)</f>
        <v>6.9912396970593545E-3</v>
      </c>
      <c r="G18" s="2">
        <f>(k3r*L18-k4r*(M17+G17*C18))/(1+k4r*C18)</f>
        <v>1.6107211356424634E-4</v>
      </c>
      <c r="H18" s="2">
        <f>(k5r*L18-k6r*(N17+H17*C18))/(1+k6r*C18)</f>
        <v>1.5897211578093975E-4</v>
      </c>
      <c r="I18" s="2">
        <f t="shared" si="2"/>
        <v>7.3112839264045408E-3</v>
      </c>
      <c r="J18" s="2">
        <f t="shared" si="0"/>
        <v>2.914916E-3</v>
      </c>
      <c r="K18" s="10">
        <f t="shared" si="1"/>
        <v>9.9337485693483593E-3</v>
      </c>
      <c r="L18" s="2">
        <f t="shared" si="5"/>
        <v>8.0891278932576443E-4</v>
      </c>
      <c r="M18" s="2">
        <f t="shared" si="6"/>
        <v>1.4208886018131156E-5</v>
      </c>
      <c r="N18" s="2">
        <f t="shared" si="7"/>
        <v>1.4052210421065768E-5</v>
      </c>
      <c r="P18" s="2">
        <v>20</v>
      </c>
      <c r="Q18" s="2">
        <v>29.2</v>
      </c>
    </row>
    <row r="19" spans="1:17" s="2" customFormat="1" x14ac:dyDescent="0.2">
      <c r="A19" s="1">
        <v>0.38</v>
      </c>
      <c r="B19" s="1">
        <v>0.235901</v>
      </c>
      <c r="C19" s="2">
        <f t="shared" si="3"/>
        <v>4.5000000000000012E-2</v>
      </c>
      <c r="D19" s="2">
        <f t="shared" si="4"/>
        <v>3.3386404500000001E-2</v>
      </c>
      <c r="F19" s="2">
        <f>(K1r*D19-(k2r+k3r/(1+k4r*C19)+k5r/(1+k6r*C19))*(L18+F18*C19)+(k4r/(1+k4r*C19))*(M18+G18*C19)+(k6r/(1+k6r*C19))*(N18+H18*C19))/(1+(k2r+k3r/(1+k4r*C19)+k5r/(1+k6r*C19))*C19)</f>
        <v>1.1712921258005327E-2</v>
      </c>
      <c r="G19" s="2">
        <f>(k3r*L19-k4r*(M18+G18*C19))/(1+k4r*C19)</f>
        <v>3.2830845587858215E-4</v>
      </c>
      <c r="H19" s="2">
        <f>(k5r*L19-k6r*(N18+H18*C19))/(1+k6r*C19)</f>
        <v>3.2297206673388853E-4</v>
      </c>
      <c r="I19" s="2">
        <f t="shared" si="2"/>
        <v>1.2364201780617798E-2</v>
      </c>
      <c r="J19" s="2">
        <f t="shared" si="0"/>
        <v>9.4360399999999997E-3</v>
      </c>
      <c r="K19" s="10">
        <f t="shared" si="1"/>
        <v>2.1305673709393083E-2</v>
      </c>
      <c r="L19" s="2">
        <f t="shared" si="5"/>
        <v>1.6506000323036753E-3</v>
      </c>
      <c r="M19" s="2">
        <f t="shared" si="6"/>
        <v>3.6231011643058444E-5</v>
      </c>
      <c r="N19" s="2">
        <f t="shared" si="7"/>
        <v>3.5739698634233043E-5</v>
      </c>
      <c r="P19" s="2">
        <v>30</v>
      </c>
      <c r="Q19" s="2">
        <v>28.4</v>
      </c>
    </row>
    <row r="20" spans="1:17" s="2" customFormat="1" x14ac:dyDescent="0.2">
      <c r="A20" s="1">
        <v>0.46</v>
      </c>
      <c r="B20" s="1">
        <v>1.0570299999999999</v>
      </c>
      <c r="C20" s="2">
        <f t="shared" si="3"/>
        <v>4.0000000000000008E-2</v>
      </c>
      <c r="D20" s="2">
        <f t="shared" si="4"/>
        <v>8.5103644500000006E-2</v>
      </c>
      <c r="F20" s="2">
        <f>(K1r*D20-(k2r+k3r/(1+k4r*C20)+k5r/(1+k6r*C20))*(L19+F19*C20)+(k4r/(1+k4r*C20))*(M19+G19*C20)+(k6r/(1+k6r*C20))*(N19+H19*C20))/(1+(k2r+k3r/(1+k4r*C20)+k5r/(1+k6r*C20))*C20)</f>
        <v>3.07126045179874E-2</v>
      </c>
      <c r="G20" s="2">
        <f>(k3r*L20-k4r*(M19+G19*C20))/(1+k4r*C20)</f>
        <v>6.6572459598280133E-4</v>
      </c>
      <c r="H20" s="2">
        <f>(k5r*L20-k6r*(N19+H19*C20))/(1+k6r*C20)</f>
        <v>6.5455604802376903E-4</v>
      </c>
      <c r="I20" s="2">
        <f t="shared" si="2"/>
        <v>3.2032885161993971E-2</v>
      </c>
      <c r="J20" s="2">
        <f t="shared" si="0"/>
        <v>4.2281199999999998E-2</v>
      </c>
      <c r="K20" s="10">
        <f t="shared" si="1"/>
        <v>7.3032769755514204E-2</v>
      </c>
      <c r="L20" s="2">
        <f t="shared" si="5"/>
        <v>3.3476210633433846E-3</v>
      </c>
      <c r="M20" s="2">
        <f t="shared" si="6"/>
        <v>7.5992333717513788E-5</v>
      </c>
      <c r="N20" s="2">
        <f t="shared" si="7"/>
        <v>7.4840823224539354E-5</v>
      </c>
      <c r="P20" s="2">
        <v>40</v>
      </c>
      <c r="Q20" s="3">
        <v>26.8</v>
      </c>
    </row>
    <row r="21" spans="1:17" s="2" customFormat="1" x14ac:dyDescent="0.2">
      <c r="A21" s="1">
        <v>0.54</v>
      </c>
      <c r="B21" s="1">
        <v>39.384500000000003</v>
      </c>
      <c r="C21" s="2">
        <f t="shared" si="3"/>
        <v>4.0000000000000008E-2</v>
      </c>
      <c r="D21" s="2">
        <f t="shared" si="4"/>
        <v>1.7027648445000003</v>
      </c>
      <c r="F21" s="2">
        <f>(K1r*D21-(k2r+k3r/(1+k4r*C21)+k5r/(1+k6r*C21))*(L20+F20*C21)+(k4r/(1+k4r*C21))*(M20+G20*C21)+(k6r/(1+k6r*C21))*(N20+H20*C21))/(1+(k2r+k3r/(1+k4r*C21)+k5r/(1+k6r*C21))*C21)</f>
        <v>0.65059208101549237</v>
      </c>
      <c r="G21" s="2">
        <f>(k3r*L21-k4r*(M20+G20*C21))/(1+k4r*C21)</f>
        <v>6.102625380298079E-3</v>
      </c>
      <c r="H21" s="2">
        <f>(k5r*L21-k6r*(N20+H20*C21))/(1+k6r*C21)</f>
        <v>6.0513463134002164E-3</v>
      </c>
      <c r="I21" s="2">
        <f t="shared" si="2"/>
        <v>0.66274605270919063</v>
      </c>
      <c r="J21" s="2">
        <f t="shared" si="0"/>
        <v>1.5753800000000002</v>
      </c>
      <c r="K21" s="10">
        <f t="shared" si="1"/>
        <v>2.2116162106008233</v>
      </c>
      <c r="L21" s="2">
        <f t="shared" si="5"/>
        <v>3.0599808484682581E-2</v>
      </c>
      <c r="M21" s="2">
        <f t="shared" si="6"/>
        <v>3.4672633276874908E-4</v>
      </c>
      <c r="N21" s="2">
        <f t="shared" si="7"/>
        <v>3.4307691768149882E-4</v>
      </c>
      <c r="P21" s="2">
        <v>50</v>
      </c>
      <c r="Q21" s="3">
        <v>24.9</v>
      </c>
    </row>
    <row r="22" spans="1:17" s="2" customFormat="1" x14ac:dyDescent="0.2">
      <c r="A22" s="1">
        <v>0.62</v>
      </c>
      <c r="B22" s="1">
        <v>110.27800000000001</v>
      </c>
      <c r="C22" s="2">
        <f t="shared" si="3"/>
        <v>3.999999999999998E-2</v>
      </c>
      <c r="D22" s="2">
        <f t="shared" si="4"/>
        <v>7.6892648444999985</v>
      </c>
      <c r="F22" s="2">
        <f>(K1r*D22-(k2r+k3r/(1+k4r*C22)+k5r/(1+k6r*C22))*(L21+F21*C22)+(k4r/(1+k4r*C22))*(M21+G21*C22)+(k6r/(1+k6r*C22))*(N21+H21*C22))/(1+(k2r+k3r/(1+k4r*C22)+k5r/(1+k6r*C22))*C22)</f>
        <v>2.9034338615605542</v>
      </c>
      <c r="G22" s="2">
        <f>(k3r*L22-k4r*(M21+G21*C22))/(1+k4r*C22)</f>
        <v>3.4453720229686478E-2</v>
      </c>
      <c r="H22" s="2">
        <f>(k5r*L22-k6r*(N21+H21*C22))/(1+k6r*C22)</f>
        <v>3.4161848297124382E-2</v>
      </c>
      <c r="I22" s="2">
        <f t="shared" si="2"/>
        <v>2.972049430087365</v>
      </c>
      <c r="J22" s="2">
        <f t="shared" si="0"/>
        <v>4.4111200000000004</v>
      </c>
      <c r="K22" s="10">
        <f t="shared" si="1"/>
        <v>7.2642874528838703</v>
      </c>
      <c r="L22" s="2">
        <f t="shared" si="5"/>
        <v>0.17276084618772439</v>
      </c>
      <c r="M22" s="2">
        <f t="shared" si="6"/>
        <v>1.9689801571681305E-3</v>
      </c>
      <c r="N22" s="2">
        <f t="shared" si="7"/>
        <v>1.9516047021024819E-3</v>
      </c>
    </row>
    <row r="23" spans="1:17" s="2" customFormat="1" x14ac:dyDescent="0.2">
      <c r="A23" s="1">
        <v>0.71</v>
      </c>
      <c r="B23" s="1">
        <v>110.211</v>
      </c>
      <c r="C23" s="2">
        <f t="shared" si="3"/>
        <v>4.4999999999999984E-2</v>
      </c>
      <c r="D23" s="2">
        <f t="shared" si="4"/>
        <v>17.611269844499994</v>
      </c>
      <c r="F23" s="2">
        <f>(K1r*D23-(k2r+k3r/(1+k4r*C23)+k5r/(1+k6r*C23))*(L22+F22*C23)+(k4r/(1+k4r*C23))*(M22+G22*C23)+(k6r/(1+k6r*C23))*(N22+H22*C23))/(1+(k2r+k3r/(1+k4r*C23)+k5r/(1+k6r*C23))*C23)</f>
        <v>6.4529048841239032</v>
      </c>
      <c r="G23" s="2">
        <f>(k3r*L23-k4r*(M22+G22*C23))/(1+k4r*C23)</f>
        <v>0.1183170347421599</v>
      </c>
      <c r="H23" s="2">
        <f>(k5r*L23-k6r*(N22+H22*C23))/(1+k6r*C23)</f>
        <v>0.11700836508781999</v>
      </c>
      <c r="I23" s="2">
        <f t="shared" si="2"/>
        <v>6.6882302839538825</v>
      </c>
      <c r="J23" s="2">
        <f t="shared" si="0"/>
        <v>4.4084399999999997</v>
      </c>
      <c r="K23" s="10">
        <f t="shared" si="1"/>
        <v>10.829141072595727</v>
      </c>
      <c r="L23" s="2">
        <f t="shared" si="5"/>
        <v>0.59379608974352482</v>
      </c>
      <c r="M23" s="2">
        <f t="shared" si="6"/>
        <v>8.8436641309012146E-3</v>
      </c>
      <c r="N23" s="2">
        <f t="shared" si="7"/>
        <v>8.754264304424976E-3</v>
      </c>
    </row>
    <row r="24" spans="1:17" s="2" customFormat="1" x14ac:dyDescent="0.2">
      <c r="A24" s="1">
        <v>0.79</v>
      </c>
      <c r="B24" s="1">
        <v>79.196100000000001</v>
      </c>
      <c r="C24" s="2">
        <f t="shared" si="3"/>
        <v>4.0000000000000036E-2</v>
      </c>
      <c r="D24" s="2">
        <f t="shared" si="4"/>
        <v>25.187553844500002</v>
      </c>
      <c r="F24" s="2">
        <f>(K1r*D24-(k2r+k3r/(1+k4r*C24)+k5r/(1+k6r*C24))*(L23+F23*C24)+(k4r/(1+k4r*C24))*(M23+G23*C24)+(k6r/(1+k6r*C24))*(N23+H23*C24))/(1+(k2r+k3r/(1+k4r*C24)+k5r/(1+k6r*C24))*C24)</f>
        <v>8.8738939973831368</v>
      </c>
      <c r="G24" s="2">
        <f>(k3r*L24-k4r*(M23+G23*C24))/(1+k4r*C24)</f>
        <v>0.24021436299873455</v>
      </c>
      <c r="H24" s="2">
        <f>(k5r*L24-k6r*(N23+H23*C24))/(1+k6r*C24)</f>
        <v>0.23679235041584706</v>
      </c>
      <c r="I24" s="2">
        <f t="shared" si="2"/>
        <v>9.3509007107977187</v>
      </c>
      <c r="J24" s="2">
        <f t="shared" si="0"/>
        <v>3.1678440000000001</v>
      </c>
      <c r="K24" s="10">
        <f t="shared" si="1"/>
        <v>12.14470868236581</v>
      </c>
      <c r="L24" s="2">
        <f t="shared" si="5"/>
        <v>1.206868045003807</v>
      </c>
      <c r="M24" s="2">
        <f t="shared" si="6"/>
        <v>2.3184920040537009E-2</v>
      </c>
      <c r="N24" s="2">
        <f t="shared" si="7"/>
        <v>2.2906292924571671E-2</v>
      </c>
    </row>
    <row r="25" spans="1:17" s="2" customFormat="1" x14ac:dyDescent="0.2">
      <c r="A25" s="1">
        <v>0.88</v>
      </c>
      <c r="B25" s="1">
        <v>59.391100000000002</v>
      </c>
      <c r="C25" s="2">
        <f t="shared" si="3"/>
        <v>4.4999999999999984E-2</v>
      </c>
      <c r="D25" s="2">
        <f t="shared" si="4"/>
        <v>31.423977844500001</v>
      </c>
      <c r="F25" s="2">
        <f>(K1r*D25-(k2r+k3r/(1+k4r*C25)+k5r/(1+k6r*C25))*(L24+F24*C25)+(k4r/(1+k4r*C25))*(M24+G24*C25)+(k6r/(1+k6r*C25))*(N24+H24*C25))/(1+(k2r+k3r/(1+k4r*C25)+k5r/(1+k6r*C25))*C25)</f>
        <v>10.503720815162783</v>
      </c>
      <c r="G25" s="2">
        <f>(k3r*L25-k4r*(M24+G24*C25))/(1+k4r*C25)</f>
        <v>0.41314284259905271</v>
      </c>
      <c r="H25" s="2">
        <f>(k5r*L25-k6r*(N24+H24*C25))/(1+k6r*C25)</f>
        <v>0.40541105309714343</v>
      </c>
      <c r="I25" s="2">
        <f t="shared" si="2"/>
        <v>11.322274710858979</v>
      </c>
      <c r="J25" s="2">
        <f t="shared" si="0"/>
        <v>2.3756440000000003</v>
      </c>
      <c r="K25" s="10">
        <f t="shared" si="1"/>
        <v>13.24502772242462</v>
      </c>
      <c r="L25" s="2">
        <f t="shared" si="5"/>
        <v>2.0788607115683733</v>
      </c>
      <c r="M25" s="2">
        <f t="shared" si="6"/>
        <v>5.2585994292437419E-2</v>
      </c>
      <c r="N25" s="2">
        <f t="shared" si="7"/>
        <v>5.1805446082656234E-2</v>
      </c>
    </row>
    <row r="26" spans="1:17" s="2" customFormat="1" x14ac:dyDescent="0.2">
      <c r="A26" s="1">
        <v>0.96</v>
      </c>
      <c r="B26" s="1">
        <v>56.108600000000003</v>
      </c>
      <c r="C26" s="2">
        <f t="shared" si="3"/>
        <v>3.999999999999998E-2</v>
      </c>
      <c r="D26" s="2">
        <f t="shared" si="4"/>
        <v>36.043965844500001</v>
      </c>
      <c r="F26" s="2">
        <f>(K1r*D26-(k2r+k3r/(1+k4r*C26)+k5r/(1+k6r*C26))*(L25+F25*C26)+(k4r/(1+k4r*C26))*(M25+G25*C26)+(k6r/(1+k6r*C26))*(N25+H25*C26))/(1+(k2r+k3r/(1+k4r*C26)+k5r/(1+k6r*C26))*C26)</f>
        <v>11.482113989130466</v>
      </c>
      <c r="G26" s="2">
        <f>(k3r*L26-k4r*(M25+G25*C26))/(1+k4r*C26)</f>
        <v>0.5870291769942122</v>
      </c>
      <c r="H26" s="2">
        <f>(k5r*L26-k6r*(N25+H25*C26))/(1+k6r*C26)</f>
        <v>0.5734667094312621</v>
      </c>
      <c r="I26" s="2">
        <f t="shared" si="2"/>
        <v>12.642609875555941</v>
      </c>
      <c r="J26" s="2">
        <f t="shared" si="0"/>
        <v>2.2443440000000003</v>
      </c>
      <c r="K26" s="10">
        <f t="shared" si="1"/>
        <v>14.381249480533702</v>
      </c>
      <c r="L26" s="2">
        <f t="shared" si="5"/>
        <v>2.9582941037401027</v>
      </c>
      <c r="M26" s="2">
        <f t="shared" si="6"/>
        <v>9.2592875076167994E-2</v>
      </c>
      <c r="N26" s="2">
        <f t="shared" si="7"/>
        <v>9.0960556583792429E-2</v>
      </c>
    </row>
    <row r="27" spans="1:17" s="2" customFormat="1" x14ac:dyDescent="0.2">
      <c r="A27" s="1">
        <v>1.04</v>
      </c>
      <c r="B27" s="1">
        <v>51.904499999999999</v>
      </c>
      <c r="C27" s="2">
        <f t="shared" si="3"/>
        <v>4.0000000000000036E-2</v>
      </c>
      <c r="D27" s="2">
        <f t="shared" si="4"/>
        <v>40.364489844500007</v>
      </c>
      <c r="F27" s="2">
        <f>(K1r*D27-(k2r+k3r/(1+k4r*C27)+k5r/(1+k6r*C27))*(L26+F26*C27)+(k4r/(1+k4r*C27))*(M26+G26*C27)+(k6r/(1+k6r*C27))*(N26+H26*C27))/(1+(k2r+k3r/(1+k4r*C27)+k5r/(1+k6r*C27))*C27)</f>
        <v>12.273435312084676</v>
      </c>
      <c r="G27" s="2">
        <f>(k3r*L27-k4r*(M26+G26*C27))/(1+k4r*C27)</f>
        <v>0.77435081142709095</v>
      </c>
      <c r="H27" s="2">
        <f>(k5r*L27-k6r*(N26+H26*C27))/(1+k6r*C27)</f>
        <v>0.7529001688150132</v>
      </c>
      <c r="I27" s="2">
        <f t="shared" si="2"/>
        <v>13.80068629232678</v>
      </c>
      <c r="J27" s="2">
        <f t="shared" si="0"/>
        <v>2.0761799999999999</v>
      </c>
      <c r="K27" s="10">
        <f t="shared" si="1"/>
        <v>15.32483884063371</v>
      </c>
      <c r="L27" s="2">
        <f t="shared" si="5"/>
        <v>3.9085160757887092</v>
      </c>
      <c r="M27" s="2">
        <f t="shared" si="6"/>
        <v>0.14704807461302016</v>
      </c>
      <c r="N27" s="2">
        <f t="shared" si="7"/>
        <v>0.1440152317136435</v>
      </c>
    </row>
    <row r="28" spans="1:17" s="2" customFormat="1" x14ac:dyDescent="0.2">
      <c r="A28" s="1">
        <v>1.1200000000000001</v>
      </c>
      <c r="B28" s="1">
        <v>44.970100000000002</v>
      </c>
      <c r="C28" s="2">
        <f t="shared" si="3"/>
        <v>4.0000000000000036E-2</v>
      </c>
      <c r="D28" s="2">
        <f t="shared" si="4"/>
        <v>44.239473844500012</v>
      </c>
      <c r="F28" s="2">
        <f>(K1r*D28-(k2r+k3r/(1+k4r*C28)+k5r/(1+k6r*C28))*(L27+F27*C28)+(k4r/(1+k4r*C28))*(M27+G27*C28)+(k6r/(1+k6r*C28))*(N27+H27*C28))/(1+(k2r+k3r/(1+k4r*C28)+k5r/(1+k6r*C28))*C28)</f>
        <v>12.836085310040845</v>
      </c>
      <c r="G28" s="2">
        <f>(k3r*L28-k4r*(M27+G27*C28))/(1+k4r*C28)</f>
        <v>0.97173480517089927</v>
      </c>
      <c r="H28" s="2">
        <f>(k5r*L28-k6r*(N27+H27*C28))/(1+k6r*C28)</f>
        <v>0.94023128218402519</v>
      </c>
      <c r="I28" s="2">
        <f t="shared" si="2"/>
        <v>14.748051397395768</v>
      </c>
      <c r="J28" s="2">
        <f t="shared" si="0"/>
        <v>1.7988040000000001</v>
      </c>
      <c r="K28" s="10">
        <f t="shared" si="1"/>
        <v>15.956933341499937</v>
      </c>
      <c r="L28" s="2">
        <f t="shared" si="5"/>
        <v>4.9128969006737311</v>
      </c>
      <c r="M28" s="2">
        <f t="shared" si="6"/>
        <v>0.21689149927693985</v>
      </c>
      <c r="N28" s="2">
        <f t="shared" si="7"/>
        <v>0.2117404897536051</v>
      </c>
    </row>
    <row r="29" spans="1:17" s="2" customFormat="1" x14ac:dyDescent="0.2">
      <c r="A29" s="1">
        <v>1.21</v>
      </c>
      <c r="B29" s="1">
        <v>43.118000000000002</v>
      </c>
      <c r="C29" s="2">
        <f t="shared" si="3"/>
        <v>4.4999999999999929E-2</v>
      </c>
      <c r="D29" s="2">
        <f t="shared" si="4"/>
        <v>48.203438344500007</v>
      </c>
      <c r="F29" s="2">
        <f>(K1r*D29-(k2r+k3r/(1+k4r*C29)+k5r/(1+k6r*C29))*(L28+F28*C29)+(k4r/(1+k4r*C29))*(M28+G28*C29)+(k6r/(1+k6r*C29))*(N28+H28*C29))/(1+(k2r+k3r/(1+k4r*C29)+k5r/(1+k6r*C29))*C29)</f>
        <v>13.270628441282932</v>
      </c>
      <c r="G29" s="2">
        <f>(k3r*L29-k4r*(M28+G28*C29))/(1+k4r*C29)</f>
        <v>1.2018047649001529</v>
      </c>
      <c r="H29" s="2">
        <f>(k5r*L29-k6r*(N28+H28*C29))/(1+k6r*C29)</f>
        <v>1.1563227199269401</v>
      </c>
      <c r="I29" s="2">
        <f t="shared" si="2"/>
        <v>15.628755926110026</v>
      </c>
      <c r="J29" s="2">
        <f t="shared" si="0"/>
        <v>1.72472</v>
      </c>
      <c r="K29" s="10">
        <f t="shared" si="1"/>
        <v>16.728325689065624</v>
      </c>
      <c r="L29" s="2">
        <f t="shared" si="5"/>
        <v>6.0876990194832992</v>
      </c>
      <c r="M29" s="2">
        <f t="shared" si="6"/>
        <v>0.31470077993013701</v>
      </c>
      <c r="N29" s="2">
        <f t="shared" si="7"/>
        <v>0.30608541984859838</v>
      </c>
    </row>
    <row r="30" spans="1:17" s="2" customFormat="1" x14ac:dyDescent="0.2">
      <c r="A30" s="1">
        <v>1.29</v>
      </c>
      <c r="B30" s="1">
        <v>40.868000000000002</v>
      </c>
      <c r="C30" s="2">
        <f t="shared" si="3"/>
        <v>4.0000000000000036E-2</v>
      </c>
      <c r="D30" s="2">
        <f t="shared" si="4"/>
        <v>51.562878344500014</v>
      </c>
      <c r="F30" s="2">
        <f>(K1r*D30-(k2r+k3r/(1+k4r*C30)+k5r/(1+k6r*C30))*(L29+F29*C30)+(k4r/(1+k4r*C30))*(M29+G29*C30)+(k6r/(1+k6r*C30))*(N29+H29*C30))/(1+(k2r+k3r/(1+k4r*C30)+k5r/(1+k6r*C30))*C30)</f>
        <v>13.566215110901956</v>
      </c>
      <c r="G30" s="2">
        <f>(k3r*L30-k4r*(M29+G29*C30))/(1+k4r*C30)</f>
        <v>1.4112733570736848</v>
      </c>
      <c r="H30" s="2">
        <f>(k5r*L30-k6r*(N29+H29*C30))/(1+k6r*C30)</f>
        <v>1.3509592128819485</v>
      </c>
      <c r="I30" s="2">
        <f t="shared" si="2"/>
        <v>16.32844768085759</v>
      </c>
      <c r="J30" s="2">
        <f t="shared" si="0"/>
        <v>1.6347200000000002</v>
      </c>
      <c r="K30" s="10">
        <f t="shared" si="1"/>
        <v>17.310029773623285</v>
      </c>
      <c r="L30" s="2">
        <f t="shared" si="5"/>
        <v>7.1611727615706959</v>
      </c>
      <c r="M30" s="2">
        <f t="shared" si="6"/>
        <v>0.41922390480909061</v>
      </c>
      <c r="N30" s="2">
        <f t="shared" si="7"/>
        <v>0.40637669716095404</v>
      </c>
    </row>
    <row r="31" spans="1:17" s="2" customFormat="1" x14ac:dyDescent="0.2">
      <c r="A31" s="1">
        <v>1.38</v>
      </c>
      <c r="B31" s="1">
        <v>36.491799999999998</v>
      </c>
      <c r="C31" s="2">
        <f t="shared" si="3"/>
        <v>4.4999999999999929E-2</v>
      </c>
      <c r="D31" s="2">
        <f t="shared" si="4"/>
        <v>55.044069344500009</v>
      </c>
      <c r="F31" s="2">
        <f>(K1r*D31-(k2r+k3r/(1+k4r*C31)+k5r/(1+k6r*C31))*(L30+F30*C31)+(k4r/(1+k4r*C31))*(M30+G30*C31)+(k6r/(1+k6r*C31))*(N30+H30*C31))/(1+(k2r+k3r/(1+k4r*C31)+k5r/(1+k6r*C31))*C31)</f>
        <v>13.762100164069906</v>
      </c>
      <c r="G31" s="2">
        <f>(k3r*L31-k4r*(M30+G30*C31))/(1+k4r*C31)</f>
        <v>1.6503395654727018</v>
      </c>
      <c r="H31" s="2">
        <f>(k5r*L31-k6r*(N30+H30*C31))/(1+k6r*C31)</f>
        <v>1.5706198388907409</v>
      </c>
      <c r="I31" s="2">
        <f t="shared" si="2"/>
        <v>16.983059568433351</v>
      </c>
      <c r="J31" s="2">
        <f t="shared" si="0"/>
        <v>1.4596719999999999</v>
      </c>
      <c r="K31" s="10">
        <f t="shared" si="1"/>
        <v>17.763409185696016</v>
      </c>
      <c r="L31" s="2">
        <f t="shared" si="5"/>
        <v>8.3909469489444284</v>
      </c>
      <c r="M31" s="2">
        <f t="shared" si="6"/>
        <v>0.55699648632367782</v>
      </c>
      <c r="N31" s="2">
        <f t="shared" si="7"/>
        <v>0.53784775449072486</v>
      </c>
    </row>
    <row r="32" spans="1:17" s="2" customFormat="1" x14ac:dyDescent="0.2">
      <c r="A32" s="1">
        <v>1.46</v>
      </c>
      <c r="B32" s="1">
        <v>33.672800000000002</v>
      </c>
      <c r="C32" s="2">
        <f t="shared" si="3"/>
        <v>4.0000000000000036E-2</v>
      </c>
      <c r="D32" s="2">
        <f t="shared" si="4"/>
        <v>57.85065334450001</v>
      </c>
      <c r="F32" s="2">
        <f>(K1r*D32-(k2r+k3r/(1+k4r*C32)+k5r/(1+k6r*C32))*(L31+F31*C32)+(k4r/(1+k4r*C32))*(M31+G31*C32)+(k6r/(1+k6r*C32))*(N31+H31*C32))/(1+(k2r+k3r/(1+k4r*C32)+k5r/(1+k6r*C32))*C32)</f>
        <v>13.815345885013301</v>
      </c>
      <c r="G32" s="2">
        <f>(k3r*L32-k4r*(M31+G31*C32))/(1+k4r*C32)</f>
        <v>1.8639305935473278</v>
      </c>
      <c r="H32" s="2">
        <f>(k5r*L32-k6r*(N31+H31*C32))/(1+k6r*C32)</f>
        <v>1.764557984694723</v>
      </c>
      <c r="I32" s="2">
        <f t="shared" si="2"/>
        <v>17.443834463255353</v>
      </c>
      <c r="J32" s="2">
        <f t="shared" si="0"/>
        <v>1.3469120000000001</v>
      </c>
      <c r="K32" s="10">
        <f t="shared" si="1"/>
        <v>18.092993084725137</v>
      </c>
      <c r="L32" s="2">
        <f t="shared" si="5"/>
        <v>9.4940447909077577</v>
      </c>
      <c r="M32" s="2">
        <f t="shared" si="6"/>
        <v>0.69756729268447915</v>
      </c>
      <c r="N32" s="2">
        <f t="shared" si="7"/>
        <v>0.67125486743414353</v>
      </c>
    </row>
    <row r="33" spans="1:14" s="2" customFormat="1" x14ac:dyDescent="0.2">
      <c r="A33" s="1">
        <v>1.54</v>
      </c>
      <c r="B33" s="1">
        <v>31.346900000000002</v>
      </c>
      <c r="C33" s="2">
        <f t="shared" si="3"/>
        <v>4.0000000000000036E-2</v>
      </c>
      <c r="D33" s="2">
        <f t="shared" si="4"/>
        <v>60.451441344500012</v>
      </c>
      <c r="F33" s="2">
        <f>(K1r*D33-(k2r+k3r/(1+k4r*C33)+k5r/(1+k6r*C33))*(L32+F32*C33)+(k4r/(1+k4r*C33))*(M32+G32*C33)+(k6r/(1+k6r*C33))*(N32+H32*C33))/(1+(k2r+k3r/(1+k4r*C33)+k5r/(1+k6r*C33))*C33)</f>
        <v>13.789125386546687</v>
      </c>
      <c r="G33" s="2">
        <f>(k3r*L33-k4r*(M32+G32*C33))/(1+k4r*C33)</f>
        <v>2.0768847330665801</v>
      </c>
      <c r="H33" s="2">
        <f>(k5r*L33-k6r*(N32+H32*C33))/(1+k6r*C33)</f>
        <v>1.9556322331246483</v>
      </c>
      <c r="I33" s="2">
        <f t="shared" si="2"/>
        <v>17.821642352737914</v>
      </c>
      <c r="J33" s="2">
        <f t="shared" si="0"/>
        <v>1.253876</v>
      </c>
      <c r="K33" s="10">
        <f t="shared" si="1"/>
        <v>18.362652658628399</v>
      </c>
      <c r="L33" s="2">
        <f t="shared" si="5"/>
        <v>10.598223641770158</v>
      </c>
      <c r="M33" s="2">
        <f t="shared" si="6"/>
        <v>0.85519990574903559</v>
      </c>
      <c r="N33" s="2">
        <f t="shared" si="7"/>
        <v>0.82006247614691852</v>
      </c>
    </row>
    <row r="34" spans="1:14" s="2" customFormat="1" x14ac:dyDescent="0.2">
      <c r="A34" s="1">
        <v>1.62</v>
      </c>
      <c r="B34" s="1">
        <v>28.8414</v>
      </c>
      <c r="C34" s="2">
        <f t="shared" si="3"/>
        <v>4.0000000000000036E-2</v>
      </c>
      <c r="D34" s="2">
        <f t="shared" si="4"/>
        <v>62.858973344500015</v>
      </c>
      <c r="F34" s="2">
        <f>(K1r*D34-(k2r+k3r/(1+k4r*C34)+k5r/(1+k6r*C34))*(L33+F33*C34)+(k4r/(1+k4r*C34))*(M33+G33*C34)+(k6r/(1+k6r*C34))*(N33+H33*C34))/(1+(k2r+k3r/(1+k4r*C34)+k5r/(1+k6r*C34))*C34)</f>
        <v>13.694317064825782</v>
      </c>
      <c r="G34" s="2">
        <f>(k3r*L34-k4r*(M33+G33*C34))/(1+k4r*C34)</f>
        <v>2.288022458294837</v>
      </c>
      <c r="H34" s="2">
        <f>(k5r*L34-k6r*(N33+H33*C34))/(1+k6r*C34)</f>
        <v>2.1427130107843557</v>
      </c>
      <c r="I34" s="2">
        <f t="shared" si="2"/>
        <v>18.125052533904974</v>
      </c>
      <c r="J34" s="2">
        <f t="shared" si="0"/>
        <v>1.153656</v>
      </c>
      <c r="K34" s="10">
        <f t="shared" si="1"/>
        <v>18.553706432548775</v>
      </c>
      <c r="L34" s="2">
        <f t="shared" si="5"/>
        <v>11.697561339825057</v>
      </c>
      <c r="M34" s="2">
        <f t="shared" si="6"/>
        <v>1.0297961934034925</v>
      </c>
      <c r="N34" s="2">
        <f t="shared" si="7"/>
        <v>0.98399628590327881</v>
      </c>
    </row>
    <row r="35" spans="1:14" s="2" customFormat="1" x14ac:dyDescent="0.2">
      <c r="A35" s="1">
        <v>1.71</v>
      </c>
      <c r="B35" s="1">
        <v>26.567499999999999</v>
      </c>
      <c r="C35" s="2">
        <f t="shared" si="3"/>
        <v>4.4999999999999929E-2</v>
      </c>
      <c r="D35" s="2">
        <f t="shared" si="4"/>
        <v>65.352373844500008</v>
      </c>
      <c r="F35" s="2">
        <f>(K1r*D35-(k2r+k3r/(1+k4r*C35)+k5r/(1+k6r*C35))*(L34+F34*C35)+(k4r/(1+k4r*C35))*(M34+G34*C35)+(k6r/(1+k6r*C35))*(N34+H34*C35))/(1+(k2r+k3r/(1+k4r*C35)+k5r/(1+k6r*C35))*C35)</f>
        <v>13.518339883246083</v>
      </c>
      <c r="G35" s="2">
        <f>(k3r*L35-k4r*(M34+G34*C35))/(1+k4r*C35)</f>
        <v>2.5221135647755748</v>
      </c>
      <c r="H35" s="2">
        <f>(k5r*L35-k6r*(N34+H34*C35))/(1+k6r*C35)</f>
        <v>2.3472175482853754</v>
      </c>
      <c r="I35" s="2">
        <f t="shared" si="2"/>
        <v>18.387670996307033</v>
      </c>
      <c r="J35" s="2">
        <f t="shared" si="0"/>
        <v>1.0627</v>
      </c>
      <c r="K35" s="10">
        <f t="shared" si="1"/>
        <v>18.714864156454752</v>
      </c>
      <c r="L35" s="2">
        <f t="shared" si="5"/>
        <v>12.92213090248829</v>
      </c>
      <c r="M35" s="2">
        <f t="shared" si="6"/>
        <v>1.2462523144416606</v>
      </c>
      <c r="N35" s="2">
        <f t="shared" si="7"/>
        <v>1.1860431610614164</v>
      </c>
    </row>
    <row r="36" spans="1:14" s="2" customFormat="1" x14ac:dyDescent="0.2">
      <c r="A36" s="1">
        <v>1.79</v>
      </c>
      <c r="B36" s="1">
        <v>25.8536</v>
      </c>
      <c r="C36" s="2">
        <f t="shared" si="3"/>
        <v>4.0000000000000036E-2</v>
      </c>
      <c r="D36" s="2">
        <f t="shared" si="4"/>
        <v>67.449217844500012</v>
      </c>
      <c r="F36" s="2">
        <f>(K1r*D36-(k2r+k3r/(1+k4r*C36)+k5r/(1+k6r*C36))*(L35+F35*C36)+(k4r/(1+k4r*C36))*(M35+G35*C36)+(k6r/(1+k6r*C36))*(N35+H35*C36))/(1+(k2r+k3r/(1+k4r*C36)+k5r/(1+k6r*C36))*C36)</f>
        <v>13.332503075329594</v>
      </c>
      <c r="G36" s="2">
        <f>(k3r*L36-k4r*(M35+G35*C36))/(1+k4r*C36)</f>
        <v>2.7264232348449395</v>
      </c>
      <c r="H36" s="2">
        <f>(k5r*L36-k6r*(N35+H35*C36))/(1+k6r*C36)</f>
        <v>2.5230620551266836</v>
      </c>
      <c r="I36" s="2">
        <f t="shared" si="2"/>
        <v>18.581988365301218</v>
      </c>
      <c r="J36" s="2">
        <f t="shared" si="0"/>
        <v>1.034144</v>
      </c>
      <c r="K36" s="10">
        <f t="shared" si="1"/>
        <v>18.872852830689169</v>
      </c>
      <c r="L36" s="2">
        <f t="shared" si="5"/>
        <v>13.996164620831317</v>
      </c>
      <c r="M36" s="2">
        <f t="shared" si="6"/>
        <v>1.4561937864264813</v>
      </c>
      <c r="N36" s="2">
        <f t="shared" si="7"/>
        <v>1.380854345197899</v>
      </c>
    </row>
    <row r="37" spans="1:14" s="2" customFormat="1" x14ac:dyDescent="0.2">
      <c r="A37" s="1">
        <v>1.88</v>
      </c>
      <c r="B37" s="1">
        <v>24.225100000000001</v>
      </c>
      <c r="C37" s="2">
        <f t="shared" si="3"/>
        <v>4.4999999999999929E-2</v>
      </c>
      <c r="D37" s="2">
        <f t="shared" si="4"/>
        <v>69.702759344500009</v>
      </c>
      <c r="F37" s="2">
        <f>(K1r*D37-(k2r+k3r/(1+k4r*C37)+k5r/(1+k6r*C37))*(L36+F36*C37)+(k4r/(1+k4r*C37))*(M36+G36*C37)+(k6r/(1+k6r*C37))*(N36+H36*C37))/(1+(k2r+k3r/(1+k4r*C37)+k5r/(1+k6r*C37))*C37)</f>
        <v>13.104176877298579</v>
      </c>
      <c r="G37" s="2">
        <f>(k3r*L37-k4r*(M36+G36*C37))/(1+k4r*C37)</f>
        <v>2.9515778519732514</v>
      </c>
      <c r="H37" s="2">
        <f>(k5r*L37-k6r*(N36+H36*C37))/(1+k6r*C37)</f>
        <v>2.7138598773084213</v>
      </c>
      <c r="I37" s="2">
        <f t="shared" si="2"/>
        <v>18.769614606580255</v>
      </c>
      <c r="J37" s="2">
        <f t="shared" si="0"/>
        <v>0.96900400000000009</v>
      </c>
      <c r="K37" s="10">
        <f t="shared" si="1"/>
        <v>18.987834022317045</v>
      </c>
      <c r="L37" s="2">
        <f t="shared" si="5"/>
        <v>15.185815218699583</v>
      </c>
      <c r="M37" s="2">
        <f t="shared" si="6"/>
        <v>1.7117038353332994</v>
      </c>
      <c r="N37" s="2">
        <f t="shared" si="7"/>
        <v>1.6165158321574782</v>
      </c>
    </row>
    <row r="38" spans="1:14" s="2" customFormat="1" x14ac:dyDescent="0.2">
      <c r="A38" s="1">
        <v>1.96</v>
      </c>
      <c r="B38" s="1">
        <v>24.185300000000002</v>
      </c>
      <c r="C38" s="2">
        <f t="shared" si="3"/>
        <v>4.0000000000000036E-2</v>
      </c>
      <c r="D38" s="2">
        <f t="shared" si="4"/>
        <v>71.639175344500018</v>
      </c>
      <c r="F38" s="2">
        <f>(K1r*D38-(k2r+k3r/(1+k4r*C38)+k5r/(1+k6r*C38))*(L37+F37*C38)+(k4r/(1+k4r*C38))*(M37+G37*C38)+(k6r/(1+k6r*C38))*(N37+H37*C38))/(1+(k2r+k3r/(1+k4r*C38)+k5r/(1+k6r*C38))*C38)</f>
        <v>12.895675039016428</v>
      </c>
      <c r="G38" s="2">
        <f>(k3r*L38-k4r*(M37+G37*C38))/(1+k4r*C38)</f>
        <v>3.1473787540916427</v>
      </c>
      <c r="H38" s="2">
        <f>(k5r*L38-k6r*(N37+H37*C38))/(1+k6r*C38)</f>
        <v>2.8771307674806295</v>
      </c>
      <c r="I38" s="2">
        <f t="shared" si="2"/>
        <v>18.920184560588702</v>
      </c>
      <c r="J38" s="2">
        <f t="shared" si="0"/>
        <v>0.96741200000000005</v>
      </c>
      <c r="K38" s="10">
        <f t="shared" si="1"/>
        <v>19.130789178165152</v>
      </c>
      <c r="L38" s="2">
        <f t="shared" si="5"/>
        <v>16.225809295352185</v>
      </c>
      <c r="M38" s="2">
        <f t="shared" si="6"/>
        <v>1.9556620995758953</v>
      </c>
      <c r="N38" s="2">
        <f t="shared" si="7"/>
        <v>1.8401554579490405</v>
      </c>
    </row>
    <row r="39" spans="1:14" s="2" customFormat="1" x14ac:dyDescent="0.2">
      <c r="A39" s="1">
        <v>2.04</v>
      </c>
      <c r="B39" s="1">
        <v>23.708600000000001</v>
      </c>
      <c r="C39" s="2">
        <f t="shared" si="3"/>
        <v>4.0000000000000036E-2</v>
      </c>
      <c r="D39" s="2">
        <f t="shared" si="4"/>
        <v>73.554931344500019</v>
      </c>
      <c r="F39" s="2">
        <f>(K1r*D39-(k2r+k3r/(1+k4r*C39)+k5r/(1+k6r*C39))*(L38+F38*C39)+(k4r/(1+k4r*C39))*(M38+G38*C39)+(k6r/(1+k6r*C39))*(N38+H38*C39))/(1+(k2r+k3r/(1+k4r*C39)+k5r/(1+k6r*C39))*C39)</f>
        <v>12.698478154531875</v>
      </c>
      <c r="G39" s="2">
        <f>(k3r*L39-k4r*(M38+G38*C39))/(1+k4r*C39)</f>
        <v>3.3391589043231993</v>
      </c>
      <c r="H39" s="2">
        <f>(k5r*L39-k6r*(N38+H38*C39))/(1+k6r*C39)</f>
        <v>3.0345902250884631</v>
      </c>
      <c r="I39" s="2">
        <f t="shared" si="2"/>
        <v>19.07222728394354</v>
      </c>
      <c r="J39" s="2">
        <f t="shared" si="0"/>
        <v>0.94834400000000008</v>
      </c>
      <c r="K39" s="10">
        <f t="shared" si="1"/>
        <v>19.257682192585797</v>
      </c>
      <c r="L39" s="2">
        <f t="shared" si="5"/>
        <v>17.249575423094118</v>
      </c>
      <c r="M39" s="2">
        <f t="shared" si="6"/>
        <v>2.2151236059124892</v>
      </c>
      <c r="N39" s="2">
        <f t="shared" si="7"/>
        <v>2.0766242976518043</v>
      </c>
    </row>
    <row r="40" spans="1:14" s="2" customFormat="1" x14ac:dyDescent="0.2">
      <c r="A40" s="1">
        <v>2.12</v>
      </c>
      <c r="B40" s="1">
        <v>22.217099999999999</v>
      </c>
      <c r="C40" s="2">
        <f t="shared" si="3"/>
        <v>4.0000000000000036E-2</v>
      </c>
      <c r="D40" s="2">
        <f t="shared" si="4"/>
        <v>75.391959344500023</v>
      </c>
      <c r="F40" s="2">
        <f>(K1r*D40-(k2r+k3r/(1+k4r*C40)+k5r/(1+k6r*C40))*(L39+F39*C40)+(k4r/(1+k4r*C40))*(M39+G39*C40)+(k6r/(1+k6r*C40))*(N39+H39*C40))/(1+(k2r+k3r/(1+k4r*C40)+k5r/(1+k6r*C40))*C40)</f>
        <v>12.489278581909415</v>
      </c>
      <c r="G40" s="2">
        <f>(k3r*L40-k4r*(M39+G39*C40))/(1+k4r*C40)</f>
        <v>3.5269287828404021</v>
      </c>
      <c r="H40" s="2">
        <f>(k5r*L40-k6r*(N39+H39*C40))/(1+k6r*C40)</f>
        <v>3.1863249575191319</v>
      </c>
      <c r="I40" s="2">
        <f t="shared" si="2"/>
        <v>19.202532322268951</v>
      </c>
      <c r="J40" s="2">
        <f t="shared" si="0"/>
        <v>0.88868399999999992</v>
      </c>
      <c r="K40" s="10">
        <f t="shared" si="1"/>
        <v>19.323115029378194</v>
      </c>
      <c r="L40" s="2">
        <f t="shared" si="5"/>
        <v>18.257085692551769</v>
      </c>
      <c r="M40" s="2">
        <f t="shared" si="6"/>
        <v>2.4897671133990333</v>
      </c>
      <c r="N40" s="2">
        <f t="shared" si="7"/>
        <v>2.3254609049561084</v>
      </c>
    </row>
    <row r="41" spans="1:14" s="2" customFormat="1" x14ac:dyDescent="0.2">
      <c r="A41" s="1">
        <v>2.21</v>
      </c>
      <c r="B41" s="1">
        <v>21.426300000000001</v>
      </c>
      <c r="C41" s="2">
        <f t="shared" si="3"/>
        <v>4.4999999999999929E-2</v>
      </c>
      <c r="D41" s="2">
        <f t="shared" si="4"/>
        <v>77.355912344500027</v>
      </c>
      <c r="F41" s="2">
        <f>(K1r*D41-(k2r+k3r/(1+k4r*C41)+k5r/(1+k6r*C41))*(L40+F40*C41)+(k4r/(1+k4r*C41))*(M40+G40*C41)+(k6r/(1+k6r*C41))*(N40+H40*C41))/(1+(k2r+k3r/(1+k4r*C41)+k5r/(1+k6r*C41))*C41)</f>
        <v>12.237325017898334</v>
      </c>
      <c r="G41" s="2">
        <f>(k3r*L41-k4r*(M40+G40*C41))/(1+k4r*C41)</f>
        <v>3.7331330760561539</v>
      </c>
      <c r="H41" s="2">
        <f>(k5r*L41-k6r*(N40+H40*C41))/(1+k6r*C41)</f>
        <v>3.3500371311196528</v>
      </c>
      <c r="I41" s="2">
        <f t="shared" si="2"/>
        <v>19.32049522507414</v>
      </c>
      <c r="J41" s="2">
        <f t="shared" si="0"/>
        <v>0.85705200000000004</v>
      </c>
      <c r="K41" s="10">
        <f t="shared" si="1"/>
        <v>19.404727416071172</v>
      </c>
      <c r="L41" s="2">
        <f t="shared" si="5"/>
        <v>19.369782854543114</v>
      </c>
      <c r="M41" s="2">
        <f t="shared" si="6"/>
        <v>2.816469897049378</v>
      </c>
      <c r="N41" s="2">
        <f t="shared" si="7"/>
        <v>2.6195971989448532</v>
      </c>
    </row>
    <row r="42" spans="1:14" s="2" customFormat="1" x14ac:dyDescent="0.2">
      <c r="A42" s="1">
        <v>2.29</v>
      </c>
      <c r="B42" s="1">
        <v>20.536300000000001</v>
      </c>
      <c r="C42" s="2">
        <f t="shared" si="3"/>
        <v>4.0000000000000036E-2</v>
      </c>
      <c r="D42" s="2">
        <f t="shared" si="4"/>
        <v>79.034416344500031</v>
      </c>
      <c r="F42" s="2">
        <f>(K1r*D42-(k2r+k3r/(1+k4r*C42)+k5r/(1+k6r*C42))*(L41+F41*C42)+(k4r/(1+k4r*C42))*(M41+G41*C42)+(k6r/(1+k6r*C42))*(N41+H41*C42))/(1+(k2r+k3r/(1+k4r*C42)+k5r/(1+k6r*C42))*C42)</f>
        <v>12.008882830148163</v>
      </c>
      <c r="G42" s="2">
        <f>(k3r*L42-k4r*(M41+G41*C42))/(1+k4r*C42)</f>
        <v>3.9118128469944256</v>
      </c>
      <c r="H42" s="2">
        <f>(k5r*L42-k6r*(N41+H41*C42))/(1+k6r*C42)</f>
        <v>3.4892921595784401</v>
      </c>
      <c r="I42" s="2">
        <f t="shared" si="2"/>
        <v>19.409987836721029</v>
      </c>
      <c r="J42" s="2">
        <f t="shared" si="0"/>
        <v>0.82145200000000007</v>
      </c>
      <c r="K42" s="10">
        <f t="shared" si="1"/>
        <v>19.455040323252188</v>
      </c>
      <c r="L42" s="2">
        <f t="shared" si="5"/>
        <v>20.339631168464976</v>
      </c>
      <c r="M42" s="2">
        <f t="shared" si="6"/>
        <v>3.1222677339714013</v>
      </c>
      <c r="N42" s="2">
        <f t="shared" si="7"/>
        <v>2.8931703705727774</v>
      </c>
    </row>
    <row r="43" spans="1:14" s="2" customFormat="1" x14ac:dyDescent="0.2">
      <c r="A43" s="1">
        <v>2.38</v>
      </c>
      <c r="B43" s="1">
        <v>21.426400000000001</v>
      </c>
      <c r="C43" s="2">
        <f t="shared" si="3"/>
        <v>4.4999999999999929E-2</v>
      </c>
      <c r="D43" s="2">
        <f t="shared" si="4"/>
        <v>80.922737844500034</v>
      </c>
      <c r="F43" s="2">
        <f>(K1r*D43-(k2r+k3r/(1+k4r*C43)+k5r/(1+k6r*C43))*(L42+F42*C43)+(k4r/(1+k4r*C43))*(M42+G42*C43)+(k6r/(1+k6r*C43))*(N42+H42*C43))/(1+(k2r+k3r/(1+k4r*C43)+k5r/(1+k6r*C43))*C43)</f>
        <v>11.776088364064142</v>
      </c>
      <c r="G43" s="2">
        <f>(k3r*L43-k4r*(M42+G42*C43))/(1+k4r*C43)</f>
        <v>4.1078333837232206</v>
      </c>
      <c r="H43" s="2">
        <f>(k5r*L43-k6r*(N42+H42*C43))/(1+k6r*C43)</f>
        <v>3.6392004666899349</v>
      </c>
      <c r="I43" s="2">
        <f t="shared" si="2"/>
        <v>19.523122214477297</v>
      </c>
      <c r="J43" s="2">
        <f t="shared" si="0"/>
        <v>0.85705600000000004</v>
      </c>
      <c r="K43" s="10">
        <f t="shared" si="1"/>
        <v>19.599253325898204</v>
      </c>
      <c r="L43" s="2">
        <f t="shared" si="5"/>
        <v>21.409954872204526</v>
      </c>
      <c r="M43" s="2">
        <f t="shared" si="6"/>
        <v>3.483151814353695</v>
      </c>
      <c r="N43" s="2">
        <f t="shared" si="7"/>
        <v>3.213952538754854</v>
      </c>
    </row>
    <row r="44" spans="1:14" s="2" customFormat="1" x14ac:dyDescent="0.2">
      <c r="A44" s="1">
        <v>2.46</v>
      </c>
      <c r="B44" s="1">
        <v>21.7455</v>
      </c>
      <c r="C44" s="2">
        <f t="shared" si="3"/>
        <v>4.0000000000000036E-2</v>
      </c>
      <c r="D44" s="2">
        <f t="shared" si="4"/>
        <v>82.649613844500038</v>
      </c>
      <c r="F44" s="2">
        <f>(K1r*D44-(k2r+k3r/(1+k4r*C44)+k5r/(1+k6r*C44))*(L43+F43*C44)+(k4r/(1+k4r*C44))*(M43+G43*C44)+(k6r/(1+k6r*C44))*(N43+H43*C44))/(1+(k2r+k3r/(1+k4r*C44)+k5r/(1+k6r*C44))*C44)</f>
        <v>11.607516266287089</v>
      </c>
      <c r="G44" s="2">
        <f>(k3r*L44-k4r*(M43+G43*C44))/(1+k4r*C44)</f>
        <v>4.2781302934117607</v>
      </c>
      <c r="H44" s="2">
        <f>(k5r*L44-k6r*(N43+H43*C44))/(1+k6r*C44)</f>
        <v>3.7670195436500244</v>
      </c>
      <c r="I44" s="2">
        <f t="shared" si="2"/>
        <v>19.652666103348874</v>
      </c>
      <c r="J44" s="2">
        <f t="shared" si="0"/>
        <v>0.86982000000000004</v>
      </c>
      <c r="K44" s="10">
        <f t="shared" si="1"/>
        <v>19.73637945921492</v>
      </c>
      <c r="L44" s="2">
        <f t="shared" si="5"/>
        <v>22.345299057418575</v>
      </c>
      <c r="M44" s="2">
        <f t="shared" si="6"/>
        <v>3.8185903614390946</v>
      </c>
      <c r="N44" s="2">
        <f t="shared" si="7"/>
        <v>3.5102013391684528</v>
      </c>
    </row>
    <row r="45" spans="1:14" s="2" customFormat="1" x14ac:dyDescent="0.2">
      <c r="A45" s="1">
        <v>2.54</v>
      </c>
      <c r="B45" s="1">
        <v>22.527699999999999</v>
      </c>
      <c r="C45" s="2">
        <f t="shared" si="3"/>
        <v>4.0000000000000036E-2</v>
      </c>
      <c r="D45" s="2">
        <f t="shared" si="4"/>
        <v>84.420541844500036</v>
      </c>
      <c r="F45" s="2">
        <f>(K1r*D45-(k2r+k3r/(1+k4r*C45)+k5r/(1+k6r*C45))*(L44+F44*C45)+(k4r/(1+k4r*C45))*(M44+G44*C45)+(k6r/(1+k6r*C45))*(N44+H44*C45))/(1+(k2r+k3r/(1+k4r*C45)+k5r/(1+k6r*C45))*C45)</f>
        <v>11.47143557456095</v>
      </c>
      <c r="G45" s="2">
        <f>(k3r*L45-k4r*(M44+G44*C45))/(1+k4r*C45)</f>
        <v>4.4453150175166876</v>
      </c>
      <c r="H45" s="2">
        <f>(k5r*L45-k6r*(N44+H44*C45))/(1+k6r*C45)</f>
        <v>3.890391867090881</v>
      </c>
      <c r="I45" s="2">
        <f t="shared" si="2"/>
        <v>19.807142459168517</v>
      </c>
      <c r="J45" s="2">
        <f t="shared" si="0"/>
        <v>0.90110800000000002</v>
      </c>
      <c r="K45" s="10">
        <f t="shared" si="1"/>
        <v>19.915964760801778</v>
      </c>
      <c r="L45" s="2">
        <f t="shared" si="5"/>
        <v>23.268457131052497</v>
      </c>
      <c r="M45" s="2">
        <f t="shared" si="6"/>
        <v>4.1675281738762324</v>
      </c>
      <c r="N45" s="2">
        <f t="shared" si="7"/>
        <v>3.8164977955980892</v>
      </c>
    </row>
    <row r="46" spans="1:14" s="2" customFormat="1" x14ac:dyDescent="0.2">
      <c r="A46" s="1">
        <v>2.62</v>
      </c>
      <c r="B46" s="1">
        <v>19.891100000000002</v>
      </c>
      <c r="C46" s="2">
        <f t="shared" si="3"/>
        <v>4.0000000000000036E-2</v>
      </c>
      <c r="D46" s="2">
        <f t="shared" si="4"/>
        <v>86.11729384450004</v>
      </c>
      <c r="F46" s="2">
        <f>(K1r*D46-(k2r+k3r/(1+k4r*C46)+k5r/(1+k6r*C46))*(L45+F45*C46)+(k4r/(1+k4r*C46))*(M45+G45*C46)+(k6r/(1+k6r*C46))*(N45+H45*C46))/(1+(k2r+k3r/(1+k4r*C46)+k5r/(1+k6r*C46))*C46)</f>
        <v>11.319796121291771</v>
      </c>
      <c r="G46" s="2">
        <f>(k3r*L46-k4r*(M45+G45*C46))/(1+k4r*C46)</f>
        <v>4.6095351707070629</v>
      </c>
      <c r="H46" s="2">
        <f>(k5r*L46-k6r*(N45+H45*C46))/(1+k6r*C46)</f>
        <v>4.0095224064692232</v>
      </c>
      <c r="I46" s="2">
        <f t="shared" si="2"/>
        <v>19.938853698468058</v>
      </c>
      <c r="J46" s="2">
        <f t="shared" ref="J46:J77" si="8">Vb*B46</f>
        <v>0.79564400000000013</v>
      </c>
      <c r="K46" s="10">
        <f t="shared" ref="K46:K77" si="9">J46+(1-Vb)*(I46)</f>
        <v>19.936943550529335</v>
      </c>
      <c r="L46" s="2">
        <f t="shared" si="5"/>
        <v>24.180106398886608</v>
      </c>
      <c r="M46" s="2">
        <f t="shared" si="6"/>
        <v>4.5297221814051829</v>
      </c>
      <c r="N46" s="2">
        <f t="shared" si="7"/>
        <v>4.1324943665404934</v>
      </c>
    </row>
    <row r="47" spans="1:14" s="2" customFormat="1" x14ac:dyDescent="0.2">
      <c r="A47" s="1">
        <v>2.71</v>
      </c>
      <c r="B47" s="1">
        <v>20.9041</v>
      </c>
      <c r="C47" s="2">
        <f t="shared" si="3"/>
        <v>4.4999999999999929E-2</v>
      </c>
      <c r="D47" s="2">
        <f t="shared" si="4"/>
        <v>87.953077844500044</v>
      </c>
      <c r="F47" s="2">
        <f>(K1r*D47-(k2r+k3r/(1+k4r*C47)+k5r/(1+k6r*C47))*(L46+F46*C47)+(k4r/(1+k4r*C47))*(M46+G46*C47)+(k6r/(1+k6r*C47))*(N46+H46*C47))/(1+(k2r+k3r/(1+k4r*C47)+k5r/(1+k6r*C47))*C47)</f>
        <v>11.137989948295727</v>
      </c>
      <c r="G47" s="2">
        <f>(k3r*L47-k4r*(M46+G46*C47))/(1+k4r*C47)</f>
        <v>4.790505154601405</v>
      </c>
      <c r="H47" s="2">
        <f>(k5r*L47-k6r*(N46+H46*C47))/(1+k6r*C47)</f>
        <v>4.1383119716920591</v>
      </c>
      <c r="I47" s="2">
        <f t="shared" si="2"/>
        <v>20.066807074589192</v>
      </c>
      <c r="J47" s="2">
        <f t="shared" si="8"/>
        <v>0.83616400000000002</v>
      </c>
      <c r="K47" s="10">
        <f t="shared" si="9"/>
        <v>20.100298791605624</v>
      </c>
      <c r="L47" s="2">
        <f t="shared" si="5"/>
        <v>25.190706772018043</v>
      </c>
      <c r="M47" s="2">
        <f t="shared" si="6"/>
        <v>4.952723996044063</v>
      </c>
      <c r="N47" s="2">
        <f t="shared" si="7"/>
        <v>4.4991469135577509</v>
      </c>
    </row>
    <row r="48" spans="1:14" s="2" customFormat="1" x14ac:dyDescent="0.2">
      <c r="A48" s="1">
        <v>2.79</v>
      </c>
      <c r="B48" s="1">
        <v>21.282</v>
      </c>
      <c r="C48" s="2">
        <f t="shared" si="3"/>
        <v>4.0000000000000036E-2</v>
      </c>
      <c r="D48" s="2">
        <f t="shared" si="4"/>
        <v>89.640521844500043</v>
      </c>
      <c r="F48" s="2">
        <f>(K1r*D48-(k2r+k3r/(1+k4r*C48)+k5r/(1+k6r*C48))*(L47+F47*C48)+(k4r/(1+k4r*C48))*(M47+G47*C48)+(k6r/(1+k6r*C48))*(N47+H47*C48))/(1+(k2r+k3r/(1+k4r*C48)+k5r/(1+k6r*C48))*C48)</f>
        <v>11.013480167006716</v>
      </c>
      <c r="G48" s="2">
        <f>(k3r*L48-k4r*(M47+G47*C48))/(1+k4r*C48)</f>
        <v>4.9482394263618978</v>
      </c>
      <c r="H48" s="2">
        <f>(k5r*L48-k6r*(N47+H47*C48))/(1+k6r*C48)</f>
        <v>4.2484297984533148</v>
      </c>
      <c r="I48" s="2">
        <f t="shared" si="2"/>
        <v>20.210149391821929</v>
      </c>
      <c r="J48" s="2">
        <f t="shared" si="8"/>
        <v>0.85128000000000004</v>
      </c>
      <c r="K48" s="10">
        <f t="shared" si="9"/>
        <v>20.253023416149052</v>
      </c>
      <c r="L48" s="2">
        <f t="shared" si="5"/>
        <v>26.076765576630141</v>
      </c>
      <c r="M48" s="2">
        <f t="shared" si="6"/>
        <v>5.3422737792825954</v>
      </c>
      <c r="N48" s="2">
        <f t="shared" si="7"/>
        <v>4.834616584363566</v>
      </c>
    </row>
    <row r="49" spans="1:14" s="2" customFormat="1" x14ac:dyDescent="0.2">
      <c r="A49" s="1">
        <v>2.88</v>
      </c>
      <c r="B49" s="1">
        <v>20.375399999999999</v>
      </c>
      <c r="C49" s="2">
        <f t="shared" si="3"/>
        <v>4.4999999999999929E-2</v>
      </c>
      <c r="D49" s="2">
        <f t="shared" si="4"/>
        <v>91.515104844500044</v>
      </c>
      <c r="F49" s="2">
        <f>(K1r*D49-(k2r+k3r/(1+k4r*C49)+k5r/(1+k6r*C49))*(L48+F48*C49)+(k4r/(1+k4r*C49))*(M48+G48*C49)+(k6r/(1+k6r*C49))*(N48+H48*C49))/(1+(k2r+k3r/(1+k4r*C49)+k5r/(1+k6r*C49))*C49)</f>
        <v>10.878385854135354</v>
      </c>
      <c r="G49" s="2">
        <f>(k3r*L49-k4r*(M48+G48*C49))/(1+k4r*C49)</f>
        <v>5.1226068165057246</v>
      </c>
      <c r="H49" s="2">
        <f>(k5r*L49-k6r*(N48+H48*C49))/(1+k6r*C49)</f>
        <v>4.3679095386100242</v>
      </c>
      <c r="I49" s="2">
        <f t="shared" si="2"/>
        <v>20.368902209251104</v>
      </c>
      <c r="J49" s="2">
        <f t="shared" si="8"/>
        <v>0.81501599999999996</v>
      </c>
      <c r="K49" s="10">
        <f t="shared" si="9"/>
        <v>20.369162120881057</v>
      </c>
      <c r="L49" s="2">
        <f t="shared" si="5"/>
        <v>27.061899547581532</v>
      </c>
      <c r="M49" s="2">
        <f t="shared" si="6"/>
        <v>5.7954618602116375</v>
      </c>
      <c r="N49" s="2">
        <f t="shared" si="7"/>
        <v>5.222351854531416</v>
      </c>
    </row>
    <row r="50" spans="1:14" s="2" customFormat="1" x14ac:dyDescent="0.2">
      <c r="A50" s="1">
        <v>2.96</v>
      </c>
      <c r="B50" s="1">
        <v>20.344000000000001</v>
      </c>
      <c r="C50" s="2">
        <f t="shared" si="3"/>
        <v>4.0000000000000036E-2</v>
      </c>
      <c r="D50" s="2">
        <f t="shared" si="4"/>
        <v>93.143880844500046</v>
      </c>
      <c r="F50" s="2">
        <f>(K1r*D50-(k2r+k3r/(1+k4r*C50)+k5r/(1+k6r*C50))*(L49+F49*C50)+(k4r/(1+k4r*C50))*(M49+G49*C50)+(k6r/(1+k6r*C50))*(N49+H49*C50))/(1+(k2r+k3r/(1+k4r*C50)+k5r/(1+k6r*C50))*C50)</f>
        <v>10.756020498367326</v>
      </c>
      <c r="G50" s="2">
        <f>(k3r*L50-k4r*(M49+G49*C50))/(1+k4r*C50)</f>
        <v>5.2748870795336673</v>
      </c>
      <c r="H50" s="2">
        <f>(k5r*L50-k6r*(N49+H49*C50))/(1+k6r*C50)</f>
        <v>4.4702792788900441</v>
      </c>
      <c r="I50" s="2">
        <f t="shared" si="2"/>
        <v>20.501186856791037</v>
      </c>
      <c r="J50" s="2">
        <f t="shared" si="8"/>
        <v>0.81376000000000004</v>
      </c>
      <c r="K50" s="10">
        <f t="shared" si="9"/>
        <v>20.494899382519392</v>
      </c>
      <c r="L50" s="2">
        <f t="shared" si="5"/>
        <v>27.927275801681642</v>
      </c>
      <c r="M50" s="2">
        <f t="shared" si="6"/>
        <v>6.2113616160532139</v>
      </c>
      <c r="N50" s="2">
        <f t="shared" si="7"/>
        <v>5.5758794072314188</v>
      </c>
    </row>
    <row r="51" spans="1:14" s="2" customFormat="1" x14ac:dyDescent="0.2">
      <c r="A51" s="1">
        <v>3.04</v>
      </c>
      <c r="B51" s="1">
        <v>20.9376</v>
      </c>
      <c r="C51" s="2">
        <f t="shared" si="3"/>
        <v>4.0000000000000036E-2</v>
      </c>
      <c r="D51" s="2">
        <f t="shared" si="4"/>
        <v>94.795144844500044</v>
      </c>
      <c r="F51" s="2">
        <f>(K1r*D51-(k2r+k3r/(1+k4r*C51)+k5r/(1+k6r*C51))*(L50+F50*C51)+(k4r/(1+k4r*C51))*(M50+G50*C51)+(k6r/(1+k6r*C51))*(N50+H50*C51))/(1+(k2r+k3r/(1+k4r*C51)+k5r/(1+k6r*C51))*C51)</f>
        <v>10.653846881368604</v>
      </c>
      <c r="G51" s="2">
        <f>(k3r*L51-k4r*(M50+G50*C51))/(1+k4r*C51)</f>
        <v>5.4247667109905073</v>
      </c>
      <c r="H51" s="2">
        <f>(k5r*L51-k6r*(N50+H50*C51))/(1+k6r*C51)</f>
        <v>4.5692420473182658</v>
      </c>
      <c r="I51" s="2">
        <f t="shared" si="2"/>
        <v>20.647855639677378</v>
      </c>
      <c r="J51" s="2">
        <f t="shared" si="8"/>
        <v>0.83750400000000003</v>
      </c>
      <c r="K51" s="10">
        <f t="shared" si="9"/>
        <v>20.659445414090282</v>
      </c>
      <c r="L51" s="2">
        <f t="shared" si="5"/>
        <v>28.783670496871078</v>
      </c>
      <c r="M51" s="2">
        <f t="shared" si="6"/>
        <v>6.639347767674181</v>
      </c>
      <c r="N51" s="2">
        <f t="shared" si="7"/>
        <v>5.9374602602797513</v>
      </c>
    </row>
    <row r="52" spans="1:14" s="2" customFormat="1" x14ac:dyDescent="0.2">
      <c r="A52" s="1">
        <v>3.12</v>
      </c>
      <c r="B52" s="1">
        <v>20.201899999999998</v>
      </c>
      <c r="C52" s="2">
        <f t="shared" si="3"/>
        <v>4.0000000000000036E-2</v>
      </c>
      <c r="D52" s="2">
        <f t="shared" si="4"/>
        <v>96.440724844500039</v>
      </c>
      <c r="F52" s="2">
        <f>(K1r*D52-(k2r+k3r/(1+k4r*C52)+k5r/(1+k6r*C52))*(L51+F51*C52)+(k4r/(1+k4r*C52))*(M51+G51*C52)+(k6r/(1+k6r*C52))*(N51+H51*C52))/(1+(k2r+k3r/(1+k4r*C52)+k5r/(1+k6r*C52))*C52)</f>
        <v>10.559417328526751</v>
      </c>
      <c r="G52" s="2">
        <f>(k3r*L52-k4r*(M51+G51*C52))/(1+k4r*C52)</f>
        <v>5.5724783345785314</v>
      </c>
      <c r="H52" s="2">
        <f>(k5r*L52-k6r*(N51+H51*C52))/(1+k6r*C52)</f>
        <v>4.6650736355346059</v>
      </c>
      <c r="I52" s="2">
        <f t="shared" si="2"/>
        <v>20.796969298639887</v>
      </c>
      <c r="J52" s="2">
        <f t="shared" si="8"/>
        <v>0.80807599999999991</v>
      </c>
      <c r="K52" s="10">
        <f t="shared" si="9"/>
        <v>20.77316652669429</v>
      </c>
      <c r="L52" s="2">
        <f t="shared" si="5"/>
        <v>29.632201065266894</v>
      </c>
      <c r="M52" s="2">
        <f t="shared" si="6"/>
        <v>7.0792375694969429</v>
      </c>
      <c r="N52" s="2">
        <f t="shared" si="7"/>
        <v>6.3068328875938668</v>
      </c>
    </row>
    <row r="53" spans="1:14" s="2" customFormat="1" x14ac:dyDescent="0.2">
      <c r="A53" s="1">
        <v>3.21</v>
      </c>
      <c r="B53" s="1">
        <v>20.266999999999999</v>
      </c>
      <c r="C53" s="2">
        <f t="shared" si="3"/>
        <v>4.4999999999999929E-2</v>
      </c>
      <c r="D53" s="2">
        <f t="shared" si="4"/>
        <v>98.261825344500039</v>
      </c>
      <c r="F53" s="2">
        <f>(K1r*D53-(k2r+k3r/(1+k4r*C53)+k5r/(1+k6r*C53))*(L52+F52*C53)+(k4r/(1+k4r*C53))*(M52+G52*C53)+(k6r/(1+k6r*C53))*(N52+H52*C53))/(1+(k2r+k3r/(1+k4r*C53)+k5r/(1+k6r*C53))*C53)</f>
        <v>10.452667242351561</v>
      </c>
      <c r="G53" s="2">
        <f>(k3r*L53-k4r*(M52+G52*C53))/(1+k4r*C53)</f>
        <v>5.7361426983922517</v>
      </c>
      <c r="H53" s="2">
        <f>(k5r*L53-k6r*(N52+H52*C53))/(1+k6r*C53)</f>
        <v>4.7692732744823578</v>
      </c>
      <c r="I53" s="2">
        <f t="shared" si="2"/>
        <v>20.958083215226171</v>
      </c>
      <c r="J53" s="2">
        <f t="shared" si="8"/>
        <v>0.81067999999999996</v>
      </c>
      <c r="K53" s="10">
        <f t="shared" si="9"/>
        <v>20.930439886617126</v>
      </c>
      <c r="L53" s="2">
        <f t="shared" si="5"/>
        <v>30.577744870956415</v>
      </c>
      <c r="M53" s="2">
        <f t="shared" si="6"/>
        <v>7.5881255159806278</v>
      </c>
      <c r="N53" s="2">
        <f t="shared" si="7"/>
        <v>6.7313784985446299</v>
      </c>
    </row>
    <row r="54" spans="1:14" s="2" customFormat="1" x14ac:dyDescent="0.2">
      <c r="A54" s="1">
        <v>3.29</v>
      </c>
      <c r="B54" s="1">
        <v>19.545000000000002</v>
      </c>
      <c r="C54" s="2">
        <f t="shared" si="3"/>
        <v>4.0000000000000036E-2</v>
      </c>
      <c r="D54" s="2">
        <f t="shared" si="4"/>
        <v>99.854305344500034</v>
      </c>
      <c r="F54" s="2">
        <f>(K1r*D54-(k2r+k3r/(1+k4r*C54)+k5r/(1+k6r*C54))*(L53+F53*C54)+(k4r/(1+k4r*C54))*(M53+G53*C54)+(k6r/(1+k6r*C54))*(N53+H53*C54))/(1+(k2r+k3r/(1+k4r*C54)+k5r/(1+k6r*C54))*C54)</f>
        <v>10.357507360978488</v>
      </c>
      <c r="G54" s="2">
        <f>(k3r*L54-k4r*(M53+G53*C54))/(1+k4r*C54)</f>
        <v>5.8793930237745595</v>
      </c>
      <c r="H54" s="2">
        <f>(k5r*L54-k6r*(N53+H53*C54))/(1+k6r*C54)</f>
        <v>4.858730639993194</v>
      </c>
      <c r="I54" s="2">
        <f t="shared" si="2"/>
        <v>21.095631024746243</v>
      </c>
      <c r="J54" s="2">
        <f t="shared" si="8"/>
        <v>0.78180000000000005</v>
      </c>
      <c r="K54" s="10">
        <f t="shared" si="9"/>
        <v>21.033605783756393</v>
      </c>
      <c r="L54" s="2">
        <f t="shared" si="5"/>
        <v>31.410151855089619</v>
      </c>
      <c r="M54" s="2">
        <f t="shared" si="6"/>
        <v>8.0527469448672999</v>
      </c>
      <c r="N54" s="2">
        <f t="shared" si="7"/>
        <v>7.1164986551236522</v>
      </c>
    </row>
    <row r="55" spans="1:14" s="2" customFormat="1" x14ac:dyDescent="0.2">
      <c r="A55" s="1">
        <v>3.38</v>
      </c>
      <c r="B55" s="1">
        <v>19.253599999999999</v>
      </c>
      <c r="C55" s="2">
        <f t="shared" si="3"/>
        <v>4.4999999999999929E-2</v>
      </c>
      <c r="D55" s="2">
        <f t="shared" si="4"/>
        <v>101.60024234450003</v>
      </c>
      <c r="F55" s="2">
        <f>(K1r*D55-(k2r+k3r/(1+k4r*C55)+k5r/(1+k6r*C55))*(L54+F54*C55)+(k4r/(1+k4r*C55))*(M54+G54*C55)+(k6r/(1+k6r*C55))*(N54+H54*C55))/(1+(k2r+k3r/(1+k4r*C55)+k5r/(1+k6r*C55))*C55)</f>
        <v>10.243961089710774</v>
      </c>
      <c r="G55" s="2">
        <f>(k3r*L55-k4r*(M54+G54*C55))/(1+k4r*C55)</f>
        <v>6.037992123249956</v>
      </c>
      <c r="H55" s="2">
        <f>(k5r*L55-k6r*(N54+H54*C55))/(1+k6r*C55)</f>
        <v>4.9558129636169062</v>
      </c>
      <c r="I55" s="2">
        <f t="shared" si="2"/>
        <v>21.237766176577637</v>
      </c>
      <c r="J55" s="2">
        <f t="shared" si="8"/>
        <v>0.77014399999999994</v>
      </c>
      <c r="K55" s="10">
        <f t="shared" si="9"/>
        <v>21.158399529514529</v>
      </c>
      <c r="L55" s="2">
        <f t="shared" si="5"/>
        <v>32.337217935370631</v>
      </c>
      <c r="M55" s="2">
        <f t="shared" si="6"/>
        <v>8.5890292764834015</v>
      </c>
      <c r="N55" s="2">
        <f t="shared" si="7"/>
        <v>7.5581531172861061</v>
      </c>
    </row>
    <row r="56" spans="1:14" s="2" customFormat="1" x14ac:dyDescent="0.2">
      <c r="A56" s="1">
        <v>3.46</v>
      </c>
      <c r="B56" s="1">
        <v>20.6816</v>
      </c>
      <c r="C56" s="2">
        <f t="shared" si="3"/>
        <v>4.0000000000000036E-2</v>
      </c>
      <c r="D56" s="2">
        <f t="shared" si="4"/>
        <v>103.19765034450003</v>
      </c>
      <c r="F56" s="2">
        <f>(K1r*D56-(k2r+k3r/(1+k4r*C56)+k5r/(1+k6r*C56))*(L55+F55*C56)+(k4r/(1+k4r*C56))*(M55+G55*C56)+(k6r/(1+k6r*C56))*(N55+H55*C56))/(1+(k2r+k3r/(1+k4r*C56)+k5r/(1+k6r*C56))*C56)</f>
        <v>10.170726402496948</v>
      </c>
      <c r="G56" s="2">
        <f>(k3r*L56-k4r*(M55+G55*C56))/(1+k4r*C56)</f>
        <v>6.1768798791827528</v>
      </c>
      <c r="H56" s="2">
        <f>(k5r*L56-k6r*(N55+H55*C56))/(1+k6r*C56)</f>
        <v>5.0391705950849524</v>
      </c>
      <c r="I56" s="2">
        <f t="shared" si="2"/>
        <v>21.386776876764657</v>
      </c>
      <c r="J56" s="2">
        <f t="shared" si="8"/>
        <v>0.827264</v>
      </c>
      <c r="K56" s="10">
        <f t="shared" si="9"/>
        <v>21.35856980169407</v>
      </c>
      <c r="L56" s="2">
        <f t="shared" si="5"/>
        <v>33.153805435058942</v>
      </c>
      <c r="M56" s="2">
        <f t="shared" si="6"/>
        <v>9.0776241565807112</v>
      </c>
      <c r="N56" s="2">
        <f t="shared" si="7"/>
        <v>7.9579524596341811</v>
      </c>
    </row>
    <row r="57" spans="1:14" s="2" customFormat="1" x14ac:dyDescent="0.2">
      <c r="A57" s="1">
        <v>4.5199999999999996</v>
      </c>
      <c r="B57" s="1">
        <v>16.7987</v>
      </c>
      <c r="C57" s="2">
        <f t="shared" si="3"/>
        <v>0.5299999999999998</v>
      </c>
      <c r="D57" s="2">
        <f t="shared" si="4"/>
        <v>123.06220934450002</v>
      </c>
      <c r="F57" s="2">
        <f>(K1r*D57-(k2r+k3r/(1+k4r*C57)+k5r/(1+k6r*C57))*(L56+F56*C57)+(k4r/(1+k4r*C57))*(M56+G56*C57)+(k6r/(1+k6r*C57))*(N56+H56*C57))/(1+(k2r+k3r/(1+k4r*C57)+k5r/(1+k6r*C57))*C57)</f>
        <v>9.3217467842690329</v>
      </c>
      <c r="G57" s="2">
        <f>(k3r*L57-k4r*(M56+G56*C57))/(1+k4r*C57)</f>
        <v>7.8708180420668334</v>
      </c>
      <c r="H57" s="2">
        <f>(k5r*L57-k6r*(N56+H56*C57))/(1+k6r*C57)</f>
        <v>5.9414291770371985</v>
      </c>
      <c r="I57" s="2">
        <f t="shared" si="2"/>
        <v>23.133994003373068</v>
      </c>
      <c r="J57" s="2">
        <f t="shared" si="8"/>
        <v>0.67194799999999999</v>
      </c>
      <c r="K57" s="10">
        <f t="shared" si="9"/>
        <v>22.880582243238145</v>
      </c>
      <c r="L57" s="2">
        <f t="shared" si="5"/>
        <v>43.484816224044906</v>
      </c>
      <c r="M57" s="2">
        <f t="shared" si="6"/>
        <v>16.522904054842989</v>
      </c>
      <c r="N57" s="2">
        <f t="shared" si="7"/>
        <v>13.777670338858918</v>
      </c>
    </row>
    <row r="58" spans="1:14" s="2" customFormat="1" x14ac:dyDescent="0.2">
      <c r="A58" s="1">
        <v>7.48</v>
      </c>
      <c r="B58" s="1">
        <v>13.0755</v>
      </c>
      <c r="C58" s="2">
        <f t="shared" si="3"/>
        <v>1.4800000000000004</v>
      </c>
      <c r="D58" s="2">
        <f t="shared" si="4"/>
        <v>167.27602534450003</v>
      </c>
      <c r="F58" s="2">
        <f>(K1r*D58-(k2r+k3r/(1+k4r*C58)+k5r/(1+k6r*C58))*(L57+F57*C58)+(k4r/(1+k4r*C58))*(M57+G57*C58)+(k6r/(1+k6r*C58))*(N57+H57*C58))/(1+(k2r+k3r/(1+k4r*C58)+k5r/(1+k6r*C58))*C58)</f>
        <v>7.4540144004014</v>
      </c>
      <c r="G58" s="2">
        <f>(k3r*L58-k4r*(M57+G57*C58))/(1+k4r*C58)</f>
        <v>11.409686049922099</v>
      </c>
      <c r="H58" s="2">
        <f>(k5r*L58-k6r*(N57+H57*C58))/(1+k6r*C58)</f>
        <v>7.058944021062219</v>
      </c>
      <c r="I58" s="2">
        <f t="shared" si="2"/>
        <v>25.922644471385716</v>
      </c>
      <c r="J58" s="2">
        <f t="shared" si="8"/>
        <v>0.52302000000000004</v>
      </c>
      <c r="K58" s="10">
        <f t="shared" si="9"/>
        <v>25.408758692530284</v>
      </c>
      <c r="L58" s="2">
        <f t="shared" si="5"/>
        <v>68.312942777357151</v>
      </c>
      <c r="M58" s="2">
        <f t="shared" si="6"/>
        <v>45.058050110986613</v>
      </c>
      <c r="N58" s="2">
        <f t="shared" si="7"/>
        <v>33.018222672046065</v>
      </c>
    </row>
    <row r="59" spans="1:14" s="2" customFormat="1" x14ac:dyDescent="0.2">
      <c r="A59" s="1">
        <v>8</v>
      </c>
      <c r="B59" s="1">
        <v>12.8062</v>
      </c>
      <c r="C59" s="2">
        <f t="shared" si="3"/>
        <v>0.25999999999999979</v>
      </c>
      <c r="D59" s="2">
        <f t="shared" si="4"/>
        <v>174.00526734450003</v>
      </c>
      <c r="F59" s="2">
        <f>(K1r*D59-(k2r+k3r/(1+k4r*C59)+k5r/(1+k6r*C59))*(L58+F58*C59)+(k4r/(1+k4r*C59))*(M58+G58*C59)+(k6r/(1+k6r*C59))*(N58+H58*C59))/(1+(k2r+k3r/(1+k4r*C59)+k5r/(1+k6r*C59))*C59)</f>
        <v>7.3382914646835022</v>
      </c>
      <c r="G59" s="2">
        <f>(k3r*L59-k4r*(M58+G58*C59))/(1+k4r*C59)</f>
        <v>11.876169828487198</v>
      </c>
      <c r="H59" s="2">
        <f>(k5r*L59-k6r*(N58+H58*C59))/(1+k6r*C59)</f>
        <v>7.0922802632617863</v>
      </c>
      <c r="I59" s="2">
        <f t="shared" si="2"/>
        <v>26.306741556432485</v>
      </c>
      <c r="J59" s="2">
        <f t="shared" si="8"/>
        <v>0.51224800000000004</v>
      </c>
      <c r="K59" s="10">
        <f t="shared" si="9"/>
        <v>25.766719894175186</v>
      </c>
      <c r="L59" s="2">
        <f t="shared" si="5"/>
        <v>72.158942302279229</v>
      </c>
      <c r="M59" s="2">
        <f t="shared" si="6"/>
        <v>51.112372639373028</v>
      </c>
      <c r="N59" s="2">
        <f t="shared" si="7"/>
        <v>36.697540985970306</v>
      </c>
    </row>
    <row r="60" spans="1:14" s="2" customFormat="1" x14ac:dyDescent="0.2">
      <c r="A60" s="1">
        <v>9</v>
      </c>
      <c r="B60" s="1">
        <v>12.324299999999999</v>
      </c>
      <c r="C60" s="2">
        <f t="shared" si="3"/>
        <v>0.5</v>
      </c>
      <c r="D60" s="2">
        <f t="shared" si="4"/>
        <v>186.57051734450002</v>
      </c>
      <c r="F60" s="2">
        <f>(K1r*D60-(k2r+k3r/(1+k4r*C60)+k5r/(1+k6r*C60))*(L59+F59*C60)+(k4r/(1+k4r*C60))*(M59+G59*C60)+(k6r/(1+k6r*C60))*(N59+H59*C60))/(1+(k2r+k3r/(1+k4r*C60)+k5r/(1+k6r*C60))*C60)</f>
        <v>7.1541153861413154</v>
      </c>
      <c r="G60" s="2">
        <f>(k3r*L60-k4r*(M59+G59*C60))/(1+k4r*C60)</f>
        <v>12.710737822299997</v>
      </c>
      <c r="H60" s="2">
        <f>(k5r*L60-k6r*(N59+H59*C60))/(1+k6r*C60)</f>
        <v>7.1202662927437155</v>
      </c>
      <c r="I60" s="2">
        <f t="shared" si="2"/>
        <v>26.985119501185025</v>
      </c>
      <c r="J60" s="2">
        <f t="shared" si="8"/>
        <v>0.49297199999999997</v>
      </c>
      <c r="K60" s="10">
        <f t="shared" si="9"/>
        <v>26.398686721137622</v>
      </c>
      <c r="L60" s="2">
        <f t="shared" si="5"/>
        <v>79.405145727691632</v>
      </c>
      <c r="M60" s="2">
        <f t="shared" si="6"/>
        <v>63.405826464766626</v>
      </c>
      <c r="N60" s="2">
        <f t="shared" si="7"/>
        <v>43.803814263973059</v>
      </c>
    </row>
    <row r="61" spans="1:14" s="2" customFormat="1" x14ac:dyDescent="0.2">
      <c r="A61" s="1">
        <v>10</v>
      </c>
      <c r="B61" s="1">
        <v>11.8733</v>
      </c>
      <c r="C61" s="2">
        <f t="shared" si="3"/>
        <v>0.5</v>
      </c>
      <c r="D61" s="2">
        <f t="shared" si="4"/>
        <v>198.66931734450003</v>
      </c>
      <c r="F61" s="2">
        <f>(K1r*D61-(k2r+k3r/(1+k4r*C61)+k5r/(1+k6r*C61))*(L60+F60*C61)+(k4r/(1+k4r*C61))*(M60+G60*C61)+(k6r/(1+k6r*C61))*(N60+H60*C61))/(1+(k2r+k3r/(1+k4r*C61)+k5r/(1+k6r*C61))*C61)</f>
        <v>6.9962401425270251</v>
      </c>
      <c r="G61" s="2">
        <f>(k3r*L61-k4r*(M60+G60*C61))/(1+k4r*C61)</f>
        <v>13.471224321570078</v>
      </c>
      <c r="H61" s="2">
        <f>(k5r*L61-k6r*(N60+H60*C61))/(1+k6r*C61)</f>
        <v>7.1120683784874323</v>
      </c>
      <c r="I61" s="2">
        <f t="shared" si="2"/>
        <v>27.579532842584538</v>
      </c>
      <c r="J61" s="2">
        <f t="shared" si="8"/>
        <v>0.47493200000000002</v>
      </c>
      <c r="K61" s="10">
        <f t="shared" si="9"/>
        <v>26.951283528881156</v>
      </c>
      <c r="L61" s="2">
        <f t="shared" si="5"/>
        <v>86.480323492025803</v>
      </c>
      <c r="M61" s="2">
        <f t="shared" si="6"/>
        <v>76.496807536701667</v>
      </c>
      <c r="N61" s="2">
        <f t="shared" si="7"/>
        <v>50.919981599588631</v>
      </c>
    </row>
    <row r="62" spans="1:14" s="2" customFormat="1" x14ac:dyDescent="0.2">
      <c r="A62" s="1">
        <v>11</v>
      </c>
      <c r="B62" s="1">
        <v>11.451000000000001</v>
      </c>
      <c r="C62" s="2">
        <f t="shared" si="3"/>
        <v>0.5</v>
      </c>
      <c r="D62" s="2">
        <f t="shared" si="4"/>
        <v>210.33146734450003</v>
      </c>
      <c r="F62" s="2">
        <f>(K1r*D62-(k2r+k3r/(1+k4r*C62)+k5r/(1+k6r*C62))*(L61+F61*C62)+(k4r/(1+k4r*C62))*(M61+G61*C62)+(k6r/(1+k6r*C62))*(N61+H61*C62))/(1+(k2r+k3r/(1+k4r*C62)+k5r/(1+k6r*C62))*C62)</f>
        <v>6.8485639847929241</v>
      </c>
      <c r="G62" s="2">
        <f>(k3r*L62-k4r*(M61+G61*C62))/(1+k4r*C62)</f>
        <v>14.164804025622265</v>
      </c>
      <c r="H62" s="2">
        <f>(k5r*L62-k6r*(N61+H61*C62))/(1+k6r*C62)</f>
        <v>7.0775835939733502</v>
      </c>
      <c r="I62" s="2">
        <f t="shared" si="2"/>
        <v>28.09095160438854</v>
      </c>
      <c r="J62" s="2">
        <f t="shared" si="8"/>
        <v>0.45804</v>
      </c>
      <c r="K62" s="10">
        <f t="shared" si="9"/>
        <v>27.425353540212999</v>
      </c>
      <c r="L62" s="2">
        <f t="shared" si="5"/>
        <v>93.402725555685777</v>
      </c>
      <c r="M62" s="2">
        <f t="shared" si="6"/>
        <v>90.314821710297835</v>
      </c>
      <c r="N62" s="2">
        <f t="shared" si="7"/>
        <v>58.014807585819021</v>
      </c>
    </row>
    <row r="63" spans="1:14" s="2" customFormat="1" x14ac:dyDescent="0.2">
      <c r="A63" s="1">
        <v>12</v>
      </c>
      <c r="B63" s="1">
        <v>11.0556</v>
      </c>
      <c r="C63" s="2">
        <f t="shared" si="3"/>
        <v>0.5</v>
      </c>
      <c r="D63" s="2">
        <f t="shared" si="4"/>
        <v>221.58476734450002</v>
      </c>
      <c r="F63" s="2">
        <f>(K1r*D63-(k2r+k3r/(1+k4r*C63)+k5r/(1+k6r*C63))*(L62+F62*C63)+(k4r/(1+k4r*C63))*(M62+G62*C63)+(k6r/(1+k6r*C63))*(N62+H62*C63))/(1+(k2r+k3r/(1+k4r*C63)+k5r/(1+k6r*C63))*C63)</f>
        <v>6.706459965084516</v>
      </c>
      <c r="G63" s="2">
        <f>(k3r*L63-k4r*(M62+G62*C63))/(1+k4r*C63)</f>
        <v>14.796279336555566</v>
      </c>
      <c r="H63" s="2">
        <f>(k5r*L63-k6r*(N62+H62*C63))/(1+k6r*C63)</f>
        <v>7.0230251177852381</v>
      </c>
      <c r="I63" s="2">
        <f t="shared" si="2"/>
        <v>28.525764419425322</v>
      </c>
      <c r="J63" s="2">
        <f t="shared" si="8"/>
        <v>0.44222400000000001</v>
      </c>
      <c r="K63" s="10">
        <f t="shared" si="9"/>
        <v>27.826957842648309</v>
      </c>
      <c r="L63" s="2">
        <f t="shared" si="5"/>
        <v>100.1802375306245</v>
      </c>
      <c r="M63" s="2">
        <f t="shared" si="6"/>
        <v>104.79536339138676</v>
      </c>
      <c r="N63" s="2">
        <f t="shared" si="7"/>
        <v>65.065111941698319</v>
      </c>
    </row>
    <row r="64" spans="1:14" s="2" customFormat="1" x14ac:dyDescent="0.2">
      <c r="A64" s="1">
        <v>13</v>
      </c>
      <c r="B64" s="1">
        <v>10.6853</v>
      </c>
      <c r="C64" s="2">
        <f t="shared" si="3"/>
        <v>0.5</v>
      </c>
      <c r="D64" s="2">
        <f t="shared" si="4"/>
        <v>232.45521734450003</v>
      </c>
      <c r="F64" s="2">
        <f>(K1r*D64-(k2r+k3r/(1+k4r*C64)+k5r/(1+k6r*C64))*(L63+F63*C64)+(k4r/(1+k4r*C64))*(M63+G63*C64)+(k6r/(1+k6r*C64))*(N63+H63*C64))/(1+(k2r+k3r/(1+k4r*C64)+k5r/(1+k6r*C64))*C64)</f>
        <v>6.5687705928908171</v>
      </c>
      <c r="G64" s="2">
        <f>(k3r*L64-k4r*(M63+G63*C64))/(1+k4r*C64)</f>
        <v>15.369654057501666</v>
      </c>
      <c r="H64" s="2">
        <f>(k5r*L64-k6r*(N63+H63*C64))/(1+k6r*C64)</f>
        <v>6.9529506016402216</v>
      </c>
      <c r="I64" s="2">
        <f t="shared" si="2"/>
        <v>28.891375252032706</v>
      </c>
      <c r="J64" s="2">
        <f t="shared" si="8"/>
        <v>0.42741200000000001</v>
      </c>
      <c r="K64" s="10">
        <f t="shared" si="9"/>
        <v>28.163132241951399</v>
      </c>
      <c r="L64" s="2">
        <f t="shared" si="5"/>
        <v>106.81785280961216</v>
      </c>
      <c r="M64" s="2">
        <f t="shared" si="6"/>
        <v>119.87833008841537</v>
      </c>
      <c r="N64" s="2">
        <f t="shared" si="7"/>
        <v>72.053099801411051</v>
      </c>
    </row>
    <row r="65" spans="1:14" s="2" customFormat="1" x14ac:dyDescent="0.2">
      <c r="A65" s="1">
        <v>14</v>
      </c>
      <c r="B65" s="1">
        <v>10.3383</v>
      </c>
      <c r="C65" s="2">
        <f t="shared" si="3"/>
        <v>0.5</v>
      </c>
      <c r="D65" s="2">
        <f t="shared" si="4"/>
        <v>242.96701734450002</v>
      </c>
      <c r="F65" s="2">
        <f>(K1r*D65-(k2r+k3r/(1+k4r*C65)+k5r/(1+k6r*C65))*(L64+F64*C65)+(k4r/(1+k4r*C65))*(M64+G64*C65)+(k6r/(1+k6r*C65))*(N64+H64*C65))/(1+(k2r+k3r/(1+k4r*C65)+k5r/(1+k6r*C65))*C65)</f>
        <v>6.4353023005801422</v>
      </c>
      <c r="G65" s="2">
        <f>(k3r*L65-k4r*(M64+G64*C65))/(1+k4r*C65)</f>
        <v>15.88860487357192</v>
      </c>
      <c r="H65" s="2">
        <f>(k5r*L65-k6r*(N64+H64*C65))/(1+k6r*C65)</f>
        <v>6.8709662098393594</v>
      </c>
      <c r="I65" s="2">
        <f t="shared" si="2"/>
        <v>29.194873383991421</v>
      </c>
      <c r="J65" s="2">
        <f t="shared" si="8"/>
        <v>0.41353200000000001</v>
      </c>
      <c r="K65" s="10">
        <f t="shared" si="9"/>
        <v>28.440610448631762</v>
      </c>
      <c r="L65" s="2">
        <f t="shared" si="5"/>
        <v>113.31988925634764</v>
      </c>
      <c r="M65" s="2">
        <f t="shared" si="6"/>
        <v>135.50745955395217</v>
      </c>
      <c r="N65" s="2">
        <f t="shared" si="7"/>
        <v>78.965058207150847</v>
      </c>
    </row>
    <row r="66" spans="1:14" s="2" customFormat="1" x14ac:dyDescent="0.2">
      <c r="A66" s="1">
        <v>15</v>
      </c>
      <c r="B66" s="1">
        <v>10.013</v>
      </c>
      <c r="C66" s="2">
        <f t="shared" si="3"/>
        <v>0.5</v>
      </c>
      <c r="D66" s="2">
        <f t="shared" si="4"/>
        <v>253.14266734450001</v>
      </c>
      <c r="F66" s="2">
        <f>(K1r*D66-(k2r+k3r/(1+k4r*C66)+k5r/(1+k6r*C66))*(L65+F65*C66)+(k4r/(1+k4r*C66))*(M65+G65*C66)+(k6r/(1+k6r*C66))*(N65+H65*C66))/(1+(k2r+k3r/(1+k4r*C66)+k5r/(1+k6r*C66))*C66)</f>
        <v>6.3060927114095779</v>
      </c>
      <c r="G66" s="2">
        <f>(k3r*L66-k4r*(M65+G65*C66))/(1+k4r*C66)</f>
        <v>16.356613905299117</v>
      </c>
      <c r="H66" s="2">
        <f>(k5r*L66-k6r*(N65+H65*C66))/(1+k6r*C66)</f>
        <v>6.7800082636858114</v>
      </c>
      <c r="I66" s="2">
        <f t="shared" si="2"/>
        <v>29.442714880394508</v>
      </c>
      <c r="J66" s="2">
        <f t="shared" si="8"/>
        <v>0.40051999999999999</v>
      </c>
      <c r="K66" s="10">
        <f t="shared" si="9"/>
        <v>28.665526285178728</v>
      </c>
      <c r="L66" s="2">
        <f t="shared" si="5"/>
        <v>119.69058676234249</v>
      </c>
      <c r="M66" s="2">
        <f t="shared" si="6"/>
        <v>151.6300689433877</v>
      </c>
      <c r="N66" s="2">
        <f t="shared" si="7"/>
        <v>85.79054544391343</v>
      </c>
    </row>
    <row r="67" spans="1:14" s="2" customFormat="1" x14ac:dyDescent="0.2">
      <c r="A67" s="1">
        <v>16</v>
      </c>
      <c r="B67" s="1">
        <v>9.7080199999999994</v>
      </c>
      <c r="C67" s="2">
        <f t="shared" si="3"/>
        <v>0.5</v>
      </c>
      <c r="D67" s="2">
        <f t="shared" si="4"/>
        <v>263.00317734449999</v>
      </c>
      <c r="F67" s="2">
        <f>(K1r*D67-(k2r+k3r/(1+k4r*C67)+k5r/(1+k6r*C67))*(L66+F66*C67)+(k4r/(1+k4r*C67))*(M66+G66*C67)+(k6r/(1+k6r*C67))*(N66+H66*C67))/(1+(k2r+k3r/(1+k4r*C67)+k5r/(1+k6r*C67))*C67)</f>
        <v>6.1812271354997819</v>
      </c>
      <c r="G67" s="2">
        <f>(k3r*L67-k4r*(M66+G66*C67))/(1+k4r*C67)</f>
        <v>16.777005407178123</v>
      </c>
      <c r="H67" s="2">
        <f>(k5r*L67-k6r*(N66+H66*C67))/(1+k6r*C67)</f>
        <v>6.6824903836437919</v>
      </c>
      <c r="I67" s="2">
        <f t="shared" si="2"/>
        <v>29.640722926321697</v>
      </c>
      <c r="J67" s="2">
        <f t="shared" si="8"/>
        <v>0.38832079999999997</v>
      </c>
      <c r="K67" s="10">
        <f t="shared" si="9"/>
        <v>28.843414809268825</v>
      </c>
      <c r="L67" s="2">
        <f t="shared" si="5"/>
        <v>125.93424668579718</v>
      </c>
      <c r="M67" s="2">
        <f t="shared" si="6"/>
        <v>168.1968785996263</v>
      </c>
      <c r="N67" s="2">
        <f t="shared" si="7"/>
        <v>92.521794767578228</v>
      </c>
    </row>
    <row r="68" spans="1:14" s="2" customFormat="1" x14ac:dyDescent="0.2">
      <c r="A68" s="1">
        <v>17</v>
      </c>
      <c r="B68" s="1">
        <v>9.42197</v>
      </c>
      <c r="C68" s="2">
        <f t="shared" si="3"/>
        <v>0.5</v>
      </c>
      <c r="D68" s="2">
        <f t="shared" si="4"/>
        <v>272.5681723445</v>
      </c>
      <c r="F68" s="2">
        <f>(K1r*D68-(k2r+k3r/(1+k4r*C68)+k5r/(1+k6r*C68))*(L67+F67*C68)+(k4r/(1+k4r*C68))*(M67+G67*C68)+(k6r/(1+k6r*C68))*(N67+H67*C68))/(1+(k2r+k3r/(1+k4r*C68)+k5r/(1+k6r*C68))*C68)</f>
        <v>6.0607664659265685</v>
      </c>
      <c r="G68" s="2">
        <f>(k3r*L68-k4r*(M67+G67*C68))/(1+k4r*C68)</f>
        <v>17.152955738674446</v>
      </c>
      <c r="H68" s="2">
        <f>(k5r*L68-k6r*(N67+H67*C68))/(1+k6r*C68)</f>
        <v>6.5804006412927727</v>
      </c>
      <c r="I68" s="2">
        <f t="shared" si="2"/>
        <v>29.794122845893789</v>
      </c>
      <c r="J68" s="2">
        <f t="shared" si="8"/>
        <v>0.37687880000000001</v>
      </c>
      <c r="K68" s="10">
        <f t="shared" si="9"/>
        <v>28.979236732058038</v>
      </c>
      <c r="L68" s="2">
        <f t="shared" si="5"/>
        <v>132.05524348651036</v>
      </c>
      <c r="M68" s="2">
        <f t="shared" si="6"/>
        <v>185.1618591725526</v>
      </c>
      <c r="N68" s="2">
        <f t="shared" si="7"/>
        <v>99.153240280046504</v>
      </c>
    </row>
    <row r="69" spans="1:14" s="2" customFormat="1" x14ac:dyDescent="0.2">
      <c r="A69" s="1">
        <v>18</v>
      </c>
      <c r="B69" s="1">
        <v>9.1535399999999996</v>
      </c>
      <c r="C69" s="2">
        <f t="shared" si="3"/>
        <v>0.5</v>
      </c>
      <c r="D69" s="2">
        <f t="shared" si="4"/>
        <v>281.8559273445</v>
      </c>
      <c r="F69" s="2">
        <f>(K1r*D69-(k2r+k3r/(1+k4r*C69)+k5r/(1+k6r*C69))*(L68+F68*C69)+(k4r/(1+k4r*C69))*(M68+G68*C69)+(k6r/(1+k6r*C69))*(N68+H68*C69))/(1+(k2r+k3r/(1+k4r*C69)+k5r/(1+k6r*C69))*C69)</f>
        <v>5.9447157821035237</v>
      </c>
      <c r="G69" s="2">
        <f>(k3r*L69-k4r*(M68+G68*C69))/(1+k4r*C69)</f>
        <v>17.487492751229848</v>
      </c>
      <c r="H69" s="2">
        <f>(k5r*L69-k6r*(N68+H68*C69))/(1+k6r*C69)</f>
        <v>6.4753716381513655</v>
      </c>
      <c r="I69" s="2">
        <f t="shared" si="2"/>
        <v>29.907580171484739</v>
      </c>
      <c r="J69" s="2">
        <f t="shared" si="8"/>
        <v>0.36614160000000001</v>
      </c>
      <c r="K69" s="10">
        <f t="shared" si="9"/>
        <v>29.077418564625347</v>
      </c>
      <c r="L69" s="2">
        <f t="shared" si="5"/>
        <v>138.05798461052541</v>
      </c>
      <c r="M69" s="2">
        <f t="shared" si="6"/>
        <v>202.48208341750475</v>
      </c>
      <c r="N69" s="2">
        <f t="shared" si="7"/>
        <v>105.68112641976857</v>
      </c>
    </row>
    <row r="70" spans="1:14" s="2" customFormat="1" x14ac:dyDescent="0.2">
      <c r="A70" s="1">
        <v>19</v>
      </c>
      <c r="B70" s="1">
        <v>8.9015599999999999</v>
      </c>
      <c r="C70" s="2">
        <f t="shared" si="3"/>
        <v>0.5</v>
      </c>
      <c r="D70" s="2">
        <f t="shared" si="4"/>
        <v>290.88347734450002</v>
      </c>
      <c r="F70" s="2">
        <f>(K1r*D70-(k2r+k3r/(1+k4r*C70)+k5r/(1+k6r*C70))*(L69+F69*C70)+(k4r/(1+k4r*C70))*(M69+G69*C70)+(k6r/(1+k6r*C70))*(N69+H69*C70))/(1+(k2r+k3r/(1+k4r*C70)+k5r/(1+k6r*C70))*C70)</f>
        <v>5.8330422550078493</v>
      </c>
      <c r="G70" s="2">
        <f>(k3r*L70-k4r*(M69+G69*C70))/(1+k4r*C70)</f>
        <v>17.783493888936817</v>
      </c>
      <c r="H70" s="2">
        <f>(k5r*L70-k6r*(N69+H69*C70))/(1+k6r*C70)</f>
        <v>6.3687366164067001</v>
      </c>
      <c r="I70" s="2">
        <f t="shared" si="2"/>
        <v>29.985272760351368</v>
      </c>
      <c r="J70" s="2">
        <f t="shared" si="8"/>
        <v>0.3560624</v>
      </c>
      <c r="K70" s="10">
        <f t="shared" si="9"/>
        <v>29.141924249937311</v>
      </c>
      <c r="L70" s="2">
        <f t="shared" si="5"/>
        <v>143.94686362908109</v>
      </c>
      <c r="M70" s="2">
        <f t="shared" si="6"/>
        <v>220.11757673758808</v>
      </c>
      <c r="N70" s="2">
        <f t="shared" si="7"/>
        <v>112.1031805470476</v>
      </c>
    </row>
    <row r="71" spans="1:14" s="2" customFormat="1" x14ac:dyDescent="0.2">
      <c r="A71" s="1">
        <v>20</v>
      </c>
      <c r="B71" s="1">
        <v>8.6649100000000008</v>
      </c>
      <c r="C71" s="2">
        <f t="shared" si="3"/>
        <v>0.5</v>
      </c>
      <c r="D71" s="2">
        <f t="shared" si="4"/>
        <v>299.66671234450001</v>
      </c>
      <c r="F71" s="2">
        <f>(K1r*D71-(k2r+k3r/(1+k4r*C71)+k5r/(1+k6r*C71))*(L70+F70*C71)+(k4r/(1+k4r*C71))*(M70+G70*C71)+(k6r/(1+k6r*C71))*(N70+H70*C71))/(1+(k2r+k3r/(1+k4r*C71)+k5r/(1+k6r*C71))*C71)</f>
        <v>5.7256840612725428</v>
      </c>
      <c r="G71" s="2">
        <f>(k3r*L71-k4r*(M70+G70*C71))/(1+k4r*C71)</f>
        <v>18.04368699838189</v>
      </c>
      <c r="H71" s="2">
        <f>(k5r*L71-k6r*(N70+H70*C71))/(1+k6r*C71)</f>
        <v>6.2615778058127889</v>
      </c>
      <c r="I71" s="2">
        <f t="shared" si="2"/>
        <v>30.03094886546722</v>
      </c>
      <c r="J71" s="2">
        <f t="shared" si="8"/>
        <v>0.34659640000000003</v>
      </c>
      <c r="K71" s="10">
        <f t="shared" si="9"/>
        <v>29.176307310848529</v>
      </c>
      <c r="L71" s="2">
        <f t="shared" si="5"/>
        <v>149.72622678722129</v>
      </c>
      <c r="M71" s="2">
        <f t="shared" si="6"/>
        <v>238.03116718124744</v>
      </c>
      <c r="N71" s="2">
        <f t="shared" si="7"/>
        <v>118.41833775815735</v>
      </c>
    </row>
    <row r="72" spans="1:14" s="2" customFormat="1" x14ac:dyDescent="0.2">
      <c r="A72" s="1">
        <v>21</v>
      </c>
      <c r="B72" s="1">
        <v>8.4425500000000007</v>
      </c>
      <c r="C72" s="2">
        <f t="shared" si="3"/>
        <v>0.5</v>
      </c>
      <c r="D72" s="2">
        <f t="shared" si="4"/>
        <v>308.22044234450004</v>
      </c>
      <c r="F72" s="2">
        <f>(K1r*D72-(k2r+k3r/(1+k4r*C72)+k5r/(1+k6r*C72))*(L71+F71*C72)+(k4r/(1+k4r*C72))*(M71+G71*C72)+(k6r/(1+k6r*C72))*(N71+H71*C72))/(1+(k2r+k3r/(1+k4r*C72)+k5r/(1+k6r*C72))*C72)</f>
        <v>5.622551316813083</v>
      </c>
      <c r="G72" s="2">
        <f>(k3r*L72-k4r*(M71+G71*C72))/(1+k4r*C72)</f>
        <v>18.270652059737468</v>
      </c>
      <c r="H72" s="2">
        <f>(k5r*L72-k6r*(N71+H71*C72))/(1+k6r*C72)</f>
        <v>6.1547668754909743</v>
      </c>
      <c r="I72" s="2">
        <f t="shared" si="2"/>
        <v>30.047970252041527</v>
      </c>
      <c r="J72" s="2">
        <f t="shared" si="8"/>
        <v>0.33770200000000006</v>
      </c>
      <c r="K72" s="10">
        <f t="shared" si="9"/>
        <v>29.183753441959865</v>
      </c>
      <c r="L72" s="2">
        <f t="shared" si="5"/>
        <v>155.40034447626411</v>
      </c>
      <c r="M72" s="2">
        <f t="shared" si="6"/>
        <v>256.18833671030711</v>
      </c>
      <c r="N72" s="2">
        <f t="shared" si="7"/>
        <v>124.62651009880923</v>
      </c>
    </row>
    <row r="73" spans="1:14" s="2" customFormat="1" x14ac:dyDescent="0.2">
      <c r="A73" s="1">
        <v>22</v>
      </c>
      <c r="B73" s="1">
        <v>8.2334999999999994</v>
      </c>
      <c r="C73" s="2">
        <f t="shared" si="3"/>
        <v>0.5</v>
      </c>
      <c r="D73" s="2">
        <f t="shared" si="4"/>
        <v>316.55846734450006</v>
      </c>
      <c r="F73" s="2">
        <f>(K1r*D73-(k2r+k3r/(1+k4r*C73)+k5r/(1+k6r*C73))*(L72+F72*C73)+(k4r/(1+k4r*C73))*(M72+G72*C73)+(k6r/(1+k6r*C73))*(N72+H72*C73))/(1+(k2r+k3r/(1+k4r*C73)+k5r/(1+k6r*C73))*C73)</f>
        <v>5.5235327393017633</v>
      </c>
      <c r="G73" s="2">
        <f>(k3r*L73-k4r*(M72+G72*C73))/(1+k4r*C73)</f>
        <v>18.466823574493183</v>
      </c>
      <c r="H73" s="2">
        <f>(k5r*L73-k6r*(N72+H72*C73))/(1+k6r*C73)</f>
        <v>6.0489987214121461</v>
      </c>
      <c r="I73" s="2">
        <f t="shared" si="2"/>
        <v>30.039355035207095</v>
      </c>
      <c r="J73" s="2">
        <f t="shared" si="8"/>
        <v>0.32933999999999997</v>
      </c>
      <c r="K73" s="10">
        <f t="shared" si="9"/>
        <v>29.167120833798808</v>
      </c>
      <c r="L73" s="2">
        <f t="shared" si="5"/>
        <v>160.97338650432152</v>
      </c>
      <c r="M73" s="2">
        <f t="shared" si="6"/>
        <v>274.55707452742246</v>
      </c>
      <c r="N73" s="2">
        <f t="shared" si="7"/>
        <v>130.72839289726079</v>
      </c>
    </row>
    <row r="74" spans="1:14" s="2" customFormat="1" x14ac:dyDescent="0.2">
      <c r="A74" s="1">
        <v>23</v>
      </c>
      <c r="B74" s="1">
        <v>8.03688</v>
      </c>
      <c r="C74" s="2">
        <f t="shared" si="3"/>
        <v>0.5</v>
      </c>
      <c r="D74" s="2">
        <f t="shared" si="4"/>
        <v>324.69365734450008</v>
      </c>
      <c r="F74" s="2">
        <f>(K1r*D74-(k2r+k3r/(1+k4r*C74)+k5r/(1+k6r*C74))*(L73+F73*C74)+(k4r/(1+k4r*C74))*(M73+G73*C74)+(k6r/(1+k6r*C74))*(N73+H73*C74))/(1+(k2r+k3r/(1+k4r*C74)+k5r/(1+k6r*C74))*C74)</f>
        <v>5.4285048305550001</v>
      </c>
      <c r="G74" s="2">
        <f>(k3r*L74-k4r*(M73+G73*C74))/(1+k4r*C74)</f>
        <v>18.634494382552713</v>
      </c>
      <c r="H74" s="2">
        <f>(k5r*L74-k6r*(N73+H73*C74))/(1+k6r*C74)</f>
        <v>5.9448205511423708</v>
      </c>
      <c r="I74" s="2">
        <f t="shared" si="2"/>
        <v>30.007819764250083</v>
      </c>
      <c r="J74" s="2">
        <f t="shared" si="8"/>
        <v>0.32147520000000002</v>
      </c>
      <c r="K74" s="10">
        <f t="shared" si="9"/>
        <v>29.128982173680075</v>
      </c>
      <c r="L74" s="2">
        <f t="shared" si="5"/>
        <v>166.44940528924991</v>
      </c>
      <c r="M74" s="2">
        <f t="shared" si="6"/>
        <v>293.10773350594542</v>
      </c>
      <c r="N74" s="2">
        <f t="shared" si="7"/>
        <v>136.72530253353804</v>
      </c>
    </row>
    <row r="75" spans="1:14" s="2" customFormat="1" x14ac:dyDescent="0.2">
      <c r="A75" s="1">
        <v>24</v>
      </c>
      <c r="B75" s="1">
        <v>7.8518400000000002</v>
      </c>
      <c r="C75" s="2">
        <f t="shared" si="3"/>
        <v>0.5</v>
      </c>
      <c r="D75" s="2">
        <f t="shared" si="4"/>
        <v>332.6380173445001</v>
      </c>
      <c r="F75" s="2">
        <f>(K1r*D75-(k2r+k3r/(1+k4r*C75)+k5r/(1+k6r*C75))*(L74+F74*C75)+(k4r/(1+k4r*C75))*(M74+G74*C75)+(k6r/(1+k6r*C75))*(N74+H74*C75))/(1+(k2r+k3r/(1+k4r*C75)+k5r/(1+k6r*C75))*C75)</f>
        <v>5.3373346790091816</v>
      </c>
      <c r="G75" s="2">
        <f>(k3r*L75-k4r*(M74+G74*C75))/(1+k4r*C75)</f>
        <v>18.775820462385674</v>
      </c>
      <c r="H75" s="2">
        <f>(k5r*L75-k6r*(N74+H74*C75))/(1+k6r*C75)</f>
        <v>5.8426567699859593</v>
      </c>
      <c r="I75" s="2">
        <f t="shared" si="2"/>
        <v>29.955811911380813</v>
      </c>
      <c r="J75" s="2">
        <f t="shared" si="8"/>
        <v>0.31407360000000001</v>
      </c>
      <c r="K75" s="10">
        <f t="shared" si="9"/>
        <v>29.071653034925578</v>
      </c>
      <c r="L75" s="2">
        <f t="shared" si="5"/>
        <v>171.83232504403199</v>
      </c>
      <c r="M75" s="2">
        <f t="shared" si="6"/>
        <v>311.81289092841462</v>
      </c>
      <c r="N75" s="2">
        <f t="shared" si="7"/>
        <v>142.61904119410221</v>
      </c>
    </row>
    <row r="76" spans="1:14" s="2" customFormat="1" x14ac:dyDescent="0.2">
      <c r="A76" s="1">
        <v>25</v>
      </c>
      <c r="B76" s="1">
        <v>7.6776</v>
      </c>
      <c r="C76" s="2">
        <f t="shared" si="3"/>
        <v>0.5</v>
      </c>
      <c r="D76" s="2">
        <f t="shared" si="4"/>
        <v>340.40273734450011</v>
      </c>
      <c r="F76" s="2">
        <f>(K1r*D76-(k2r+k3r/(1+k4r*C76)+k5r/(1+k6r*C76))*(L75+F75*C76)+(k4r/(1+k4r*C76))*(M75+G75*C76)+(k6r/(1+k6r*C76))*(N75+H75*C76))/(1+(k2r+k3r/(1+k4r*C76)+k5r/(1+k6r*C76))*C76)</f>
        <v>5.2498800890194559</v>
      </c>
      <c r="G76" s="2">
        <f>(k3r*L76-k4r*(M75+G75*C76))/(1+k4r*C76)</f>
        <v>18.892825783052572</v>
      </c>
      <c r="H76" s="2">
        <f>(k5r*L76-k6r*(N75+H75*C76))/(1+k6r*C76)</f>
        <v>5.7428296089001982</v>
      </c>
      <c r="I76" s="2">
        <f t="shared" si="2"/>
        <v>29.885535480972226</v>
      </c>
      <c r="J76" s="2">
        <f t="shared" si="8"/>
        <v>0.30710399999999999</v>
      </c>
      <c r="K76" s="10">
        <f t="shared" si="9"/>
        <v>28.997218061733335</v>
      </c>
      <c r="L76" s="2">
        <f t="shared" si="5"/>
        <v>177.1259324280463</v>
      </c>
      <c r="M76" s="2">
        <f t="shared" si="6"/>
        <v>330.64721405113374</v>
      </c>
      <c r="N76" s="2">
        <f t="shared" si="7"/>
        <v>148.4117843835453</v>
      </c>
    </row>
    <row r="77" spans="1:14" s="2" customFormat="1" x14ac:dyDescent="0.2">
      <c r="A77" s="1">
        <v>26</v>
      </c>
      <c r="B77" s="1">
        <v>7.5134100000000004</v>
      </c>
      <c r="C77" s="2">
        <f t="shared" si="3"/>
        <v>0.5</v>
      </c>
      <c r="D77" s="2">
        <f t="shared" si="4"/>
        <v>347.99824234450011</v>
      </c>
      <c r="F77" s="2">
        <f>(K1r*D77-(k2r+k3r/(1+k4r*C77)+k5r/(1+k6r*C77))*(L76+F76*C77)+(k4r/(1+k4r*C77))*(M76+G76*C77)+(k6r/(1+k6r*C77))*(N76+H76*C77))/(1+(k2r+k3r/(1+k4r*C77)+k5r/(1+k6r*C77))*C77)</f>
        <v>5.1659923040276805</v>
      </c>
      <c r="G77" s="2">
        <f>(k3r*L77-k4r*(M76+G76*C77))/(1+k4r*C77)</f>
        <v>18.9874071978351</v>
      </c>
      <c r="H77" s="2">
        <f>(k5r*L77-k6r*(N76+H76*C77))/(1+k6r*C77)</f>
        <v>5.6455762611953597</v>
      </c>
      <c r="I77" s="2">
        <f t="shared" si="2"/>
        <v>29.798975763058138</v>
      </c>
      <c r="J77" s="2">
        <f t="shared" si="8"/>
        <v>0.30053640000000004</v>
      </c>
      <c r="K77" s="10">
        <f t="shared" si="9"/>
        <v>28.90755313253581</v>
      </c>
      <c r="L77" s="2">
        <f t="shared" si="5"/>
        <v>182.33386862456987</v>
      </c>
      <c r="M77" s="2">
        <f t="shared" si="6"/>
        <v>349.58733054157756</v>
      </c>
      <c r="N77" s="2">
        <f t="shared" si="7"/>
        <v>154.10598731859307</v>
      </c>
    </row>
    <row r="78" spans="1:14" s="2" customFormat="1" x14ac:dyDescent="0.2">
      <c r="A78" s="1">
        <v>27</v>
      </c>
      <c r="B78" s="1">
        <v>7.3586099999999997</v>
      </c>
      <c r="C78" s="2">
        <f t="shared" si="3"/>
        <v>0.5</v>
      </c>
      <c r="D78" s="2">
        <f t="shared" si="4"/>
        <v>355.43425234450012</v>
      </c>
      <c r="F78" s="2">
        <f>(K1r*D78-(k2r+k3r/(1+k4r*C78)+k5r/(1+k6r*C78))*(L77+F77*C78)+(k4r/(1+k4r*C78))*(M77+G77*C78)+(k6r/(1+k6r*C78))*(N77+H77*C78))/(1+(k2r+k3r/(1+k4r*C78)+k5r/(1+k6r*C78))*C78)</f>
        <v>5.0855218833749012</v>
      </c>
      <c r="G78" s="2">
        <f>(k3r*L78-k4r*(M77+G77*C78))/(1+k4r*C78)</f>
        <v>19.061339938175102</v>
      </c>
      <c r="H78" s="2">
        <f>(k5r*L78-k6r*(N77+H77*C78))/(1+k6r*C78)</f>
        <v>5.5510636852873505</v>
      </c>
      <c r="I78" s="2">
        <f t="shared" si="2"/>
        <v>29.697925506837354</v>
      </c>
      <c r="J78" s="2">
        <f t="shared" ref="J78:J109" si="10">Vb*B78</f>
        <v>0.29434440000000001</v>
      </c>
      <c r="K78" s="10">
        <f t="shared" ref="K78:K109" si="11">J78+(1-Vb)*(I78)</f>
        <v>28.804352886563859</v>
      </c>
      <c r="L78" s="2">
        <f t="shared" si="5"/>
        <v>187.45962571827116</v>
      </c>
      <c r="M78" s="2">
        <f t="shared" si="6"/>
        <v>368.61170410958266</v>
      </c>
      <c r="N78" s="2">
        <f t="shared" si="7"/>
        <v>159.70430729183443</v>
      </c>
    </row>
    <row r="79" spans="1:14" s="2" customFormat="1" x14ac:dyDescent="0.2">
      <c r="A79" s="1">
        <v>28</v>
      </c>
      <c r="B79" s="1">
        <v>7.2125599999999999</v>
      </c>
      <c r="C79" s="2">
        <f t="shared" si="3"/>
        <v>0.5</v>
      </c>
      <c r="D79" s="2">
        <f t="shared" si="4"/>
        <v>362.71983734450015</v>
      </c>
      <c r="F79" s="2">
        <f>(K1r*D79-(k2r+k3r/(1+k4r*C79)+k5r/(1+k6r*C79))*(L78+F78*C79)+(k4r/(1+k4r*C79))*(M78+G78*C79)+(k6r/(1+k6r*C79))*(N78+H78*C79))/(1+(k2r+k3r/(1+k4r*C79)+k5r/(1+k6r*C79))*C79)</f>
        <v>5.0083213664948891</v>
      </c>
      <c r="G79" s="2">
        <f>(k3r*L79-k4r*(M78+G78*C79))/(1+k4r*C79)</f>
        <v>19.116283672885562</v>
      </c>
      <c r="H79" s="2">
        <f>(k5r*L79-k6r*(N78+H78*C79))/(1+k6r*C79)</f>
        <v>5.4594014924959886</v>
      </c>
      <c r="I79" s="2">
        <f t="shared" ref="I79:I142" si="12">F79+G79+H79</f>
        <v>29.58400653187644</v>
      </c>
      <c r="J79" s="2">
        <f t="shared" si="10"/>
        <v>0.28850239999999999</v>
      </c>
      <c r="K79" s="10">
        <f t="shared" si="11"/>
        <v>28.68914867060138</v>
      </c>
      <c r="L79" s="2">
        <f t="shared" si="5"/>
        <v>192.50654734320605</v>
      </c>
      <c r="M79" s="2">
        <f t="shared" si="6"/>
        <v>387.70051591511299</v>
      </c>
      <c r="N79" s="2">
        <f t="shared" si="7"/>
        <v>165.20953988072608</v>
      </c>
    </row>
    <row r="80" spans="1:14" s="2" customFormat="1" x14ac:dyDescent="0.2">
      <c r="A80" s="1">
        <v>29</v>
      </c>
      <c r="B80" s="1">
        <v>7.0746599999999997</v>
      </c>
      <c r="C80" s="2">
        <f t="shared" ref="C80:C143" si="13">(A80-A79)/2</f>
        <v>0.5</v>
      </c>
      <c r="D80" s="2">
        <f t="shared" ref="D80:D143" si="14">D79+0.5*(B80+B79)*(A80-A79)</f>
        <v>369.86344734450017</v>
      </c>
      <c r="F80" s="2">
        <f>(K1r*D80-(k2r+k3r/(1+k4r*C80)+k5r/(1+k6r*C80))*(L79+F79*C80)+(k4r/(1+k4r*C80))*(M79+G79*C80)+(k6r/(1+k6r*C80))*(N79+H79*C80))/(1+(k2r+k3r/(1+k4r*C80)+k5r/(1+k6r*C80))*C80)</f>
        <v>4.9342412430188105</v>
      </c>
      <c r="G80" s="2">
        <f>(k3r*L80-k4r*(M79+G79*C80))/(1+k4r*C80)</f>
        <v>19.153788138551022</v>
      </c>
      <c r="H80" s="2">
        <f>(k5r*L80-k6r*(N79+H79*C80))/(1+k6r*C80)</f>
        <v>5.3706523674525117</v>
      </c>
      <c r="I80" s="2">
        <f t="shared" si="12"/>
        <v>29.458681749022343</v>
      </c>
      <c r="J80" s="2">
        <f t="shared" si="10"/>
        <v>0.28298639999999997</v>
      </c>
      <c r="K80" s="10">
        <f t="shared" si="11"/>
        <v>28.563320879061447</v>
      </c>
      <c r="L80" s="2">
        <f t="shared" ref="L80:L143" si="15">L79+0.5*(F80+F79)*(A80-A79)</f>
        <v>197.47782864796289</v>
      </c>
      <c r="M80" s="2">
        <f t="shared" ref="M80:M143" si="16">M79+0.5*(G80+G79)*(A80-A79)</f>
        <v>406.83555182083126</v>
      </c>
      <c r="N80" s="2">
        <f t="shared" ref="N80:N143" si="17">N79+0.5*(H80+H79)*(A80-A79)</f>
        <v>170.62456681070034</v>
      </c>
    </row>
    <row r="81" spans="1:14" s="2" customFormat="1" x14ac:dyDescent="0.2">
      <c r="A81" s="1">
        <v>30</v>
      </c>
      <c r="B81" s="1">
        <v>6.9443599999999996</v>
      </c>
      <c r="C81" s="2">
        <f t="shared" si="13"/>
        <v>0.5</v>
      </c>
      <c r="D81" s="2">
        <f t="shared" si="14"/>
        <v>376.87295734450015</v>
      </c>
      <c r="F81" s="2">
        <f>(K1r*D81-(k2r+k3r/(1+k4r*C81)+k5r/(1+k6r*C81))*(L80+F80*C81)+(k4r/(1+k4r*C81))*(M80+G80*C81)+(k6r/(1+k6r*C81))*(N80+H80*C81))/(1+(k2r+k3r/(1+k4r*C81)+k5r/(1+k6r*C81))*C81)</f>
        <v>4.8631340562247374</v>
      </c>
      <c r="G81" s="2">
        <f>(k3r*L81-k4r*(M80+G80*C81))/(1+k4r*C81)</f>
        <v>19.175298502450335</v>
      </c>
      <c r="H81" s="2">
        <f>(k5r*L81-k6r*(N80+H80*C81))/(1+k6r*C81)</f>
        <v>5.2848406005741948</v>
      </c>
      <c r="I81" s="2">
        <f t="shared" si="12"/>
        <v>29.323273159249268</v>
      </c>
      <c r="J81" s="2">
        <f t="shared" si="10"/>
        <v>0.27777439999999998</v>
      </c>
      <c r="K81" s="10">
        <f t="shared" si="11"/>
        <v>28.428116632879295</v>
      </c>
      <c r="L81" s="2">
        <f t="shared" si="15"/>
        <v>202.37651629758466</v>
      </c>
      <c r="M81" s="2">
        <f t="shared" si="16"/>
        <v>426.00009514133194</v>
      </c>
      <c r="N81" s="2">
        <f t="shared" si="17"/>
        <v>175.95231329471369</v>
      </c>
    </row>
    <row r="82" spans="1:14" s="2" customFormat="1" x14ac:dyDescent="0.2">
      <c r="A82" s="1">
        <v>31</v>
      </c>
      <c r="B82" s="1">
        <v>6.8211500000000003</v>
      </c>
      <c r="C82" s="2">
        <f t="shared" si="13"/>
        <v>0.5</v>
      </c>
      <c r="D82" s="2">
        <f t="shared" si="14"/>
        <v>383.75571234450013</v>
      </c>
      <c r="F82" s="2">
        <f>(K1r*D82-(k2r+k3r/(1+k4r*C82)+k5r/(1+k6r*C82))*(L81+F81*C82)+(k4r/(1+k4r*C82))*(M81+G81*C82)+(k6r/(1+k6r*C82))*(N81+H81*C82))/(1+(k2r+k3r/(1+k4r*C82)+k5r/(1+k6r*C82))*C82)</f>
        <v>4.7948570312409213</v>
      </c>
      <c r="G82" s="2">
        <f>(k3r*L82-k4r*(M81+G81*C82))/(1+k4r*C82)</f>
        <v>19.18216112062014</v>
      </c>
      <c r="H82" s="2">
        <f>(k5r*L82-k6r*(N81+H81*C82))/(1+k6r*C82)</f>
        <v>5.2019596811484927</v>
      </c>
      <c r="I82" s="2">
        <f t="shared" si="12"/>
        <v>29.178977833009554</v>
      </c>
      <c r="J82" s="2">
        <f t="shared" si="10"/>
        <v>0.27284600000000003</v>
      </c>
      <c r="K82" s="10">
        <f t="shared" si="11"/>
        <v>28.284664719689172</v>
      </c>
      <c r="L82" s="2">
        <f t="shared" si="15"/>
        <v>207.20551184131747</v>
      </c>
      <c r="M82" s="2">
        <f t="shared" si="16"/>
        <v>445.17882495286716</v>
      </c>
      <c r="N82" s="2">
        <f t="shared" si="17"/>
        <v>181.19571343557504</v>
      </c>
    </row>
    <row r="83" spans="1:14" s="2" customFormat="1" x14ac:dyDescent="0.2">
      <c r="A83" s="1">
        <v>32</v>
      </c>
      <c r="B83" s="1">
        <v>6.7045500000000002</v>
      </c>
      <c r="C83" s="2">
        <f t="shared" si="13"/>
        <v>0.5</v>
      </c>
      <c r="D83" s="2">
        <f t="shared" si="14"/>
        <v>390.51856234450014</v>
      </c>
      <c r="F83" s="2">
        <f>(K1r*D83-(k2r+k3r/(1+k4r*C83)+k5r/(1+k6r*C83))*(L82+F82*C83)+(k4r/(1+k4r*C83))*(M82+G82*C83)+(k6r/(1+k6r*C83))*(N82+H82*C83))/(1+(k2r+k3r/(1+k4r*C83)+k5r/(1+k6r*C83))*C83)</f>
        <v>4.7292714071430275</v>
      </c>
      <c r="G83" s="2">
        <f>(k3r*L83-k4r*(M82+G82*C83))/(1+k4r*C83)</f>
        <v>19.175629206285887</v>
      </c>
      <c r="H83" s="2">
        <f>(k5r*L83-k6r*(N82+H82*C83))/(1+k6r*C83)</f>
        <v>5.1219786880654858</v>
      </c>
      <c r="I83" s="2">
        <f t="shared" si="12"/>
        <v>29.0268793014944</v>
      </c>
      <c r="J83" s="2">
        <f t="shared" si="10"/>
        <v>0.26818200000000003</v>
      </c>
      <c r="K83" s="10">
        <f t="shared" si="11"/>
        <v>28.133986129434621</v>
      </c>
      <c r="L83" s="2">
        <f t="shared" si="15"/>
        <v>211.96757606050946</v>
      </c>
      <c r="M83" s="2">
        <f t="shared" si="16"/>
        <v>464.35772011632019</v>
      </c>
      <c r="N83" s="2">
        <f t="shared" si="17"/>
        <v>186.35768262018203</v>
      </c>
    </row>
    <row r="84" spans="1:14" s="2" customFormat="1" x14ac:dyDescent="0.2">
      <c r="A84" s="1">
        <v>33</v>
      </c>
      <c r="B84" s="1">
        <v>6.5941000000000001</v>
      </c>
      <c r="C84" s="2">
        <f t="shared" si="13"/>
        <v>0.5</v>
      </c>
      <c r="D84" s="2">
        <f t="shared" si="14"/>
        <v>397.16788734450012</v>
      </c>
      <c r="F84" s="2">
        <f>(K1r*D84-(k2r+k3r/(1+k4r*C84)+k5r/(1+k6r*C84))*(L83+F83*C84)+(k4r/(1+k4r*C84))*(M83+G83*C84)+(k6r/(1+k6r*C84))*(N83+H83*C84))/(1+(k2r+k3r/(1+k4r*C84)+k5r/(1+k6r*C84))*C84)</f>
        <v>4.6662404865001399</v>
      </c>
      <c r="G84" s="2">
        <f>(k3r*L84-k4r*(M83+G83*C84))/(1+k4r*C84)</f>
        <v>19.156867966334687</v>
      </c>
      <c r="H84" s="2">
        <f>(k5r*L84-k6r*(N83+H83*C84))/(1+k6r*C84)</f>
        <v>5.0448472805665929</v>
      </c>
      <c r="I84" s="2">
        <f t="shared" si="12"/>
        <v>28.86795573340142</v>
      </c>
      <c r="J84" s="2">
        <f t="shared" si="10"/>
        <v>0.263764</v>
      </c>
      <c r="K84" s="10">
        <f t="shared" si="11"/>
        <v>27.97700150406536</v>
      </c>
      <c r="L84" s="2">
        <f t="shared" si="15"/>
        <v>216.66533200733105</v>
      </c>
      <c r="M84" s="2">
        <f t="shared" si="16"/>
        <v>483.5239687026305</v>
      </c>
      <c r="N84" s="2">
        <f t="shared" si="17"/>
        <v>191.44109560449806</v>
      </c>
    </row>
    <row r="85" spans="1:14" s="2" customFormat="1" x14ac:dyDescent="0.2">
      <c r="A85" s="1">
        <v>34</v>
      </c>
      <c r="B85" s="1">
        <v>6.4893999999999998</v>
      </c>
      <c r="C85" s="2">
        <f t="shared" si="13"/>
        <v>0.5</v>
      </c>
      <c r="D85" s="2">
        <f t="shared" si="14"/>
        <v>403.70963734450009</v>
      </c>
      <c r="F85" s="2">
        <f>(K1r*D85-(k2r+k3r/(1+k4r*C85)+k5r/(1+k6r*C85))*(L84+F84*C85)+(k4r/(1+k4r*C85))*(M84+G84*C85)+(k6r/(1+k6r*C85))*(N84+H84*C85))/(1+(k2r+k3r/(1+k4r*C85)+k5r/(1+k6r*C85))*C85)</f>
        <v>4.6056337740226505</v>
      </c>
      <c r="G85" s="2">
        <f>(k3r*L85-k4r*(M84+G84*C85))/(1+k4r*C85)</f>
        <v>19.126959700710827</v>
      </c>
      <c r="H85" s="2">
        <f>(k5r*L85-k6r*(N84+H84*C85))/(1+k6r*C85)</f>
        <v>4.9704999805111001</v>
      </c>
      <c r="I85" s="2">
        <f t="shared" si="12"/>
        <v>28.703093455244577</v>
      </c>
      <c r="J85" s="2">
        <f t="shared" si="10"/>
        <v>0.25957599999999997</v>
      </c>
      <c r="K85" s="10">
        <f t="shared" si="11"/>
        <v>27.814545717034793</v>
      </c>
      <c r="L85" s="2">
        <f t="shared" si="15"/>
        <v>221.30126913759244</v>
      </c>
      <c r="M85" s="2">
        <f t="shared" si="16"/>
        <v>502.66588253615328</v>
      </c>
      <c r="N85" s="2">
        <f t="shared" si="17"/>
        <v>196.44876923503691</v>
      </c>
    </row>
    <row r="86" spans="1:14" s="2" customFormat="1" x14ac:dyDescent="0.2">
      <c r="A86" s="1">
        <v>35</v>
      </c>
      <c r="B86" s="1">
        <v>6.3900499999999996</v>
      </c>
      <c r="C86" s="2">
        <f t="shared" si="13"/>
        <v>0.5</v>
      </c>
      <c r="D86" s="2">
        <f t="shared" si="14"/>
        <v>410.1493623445001</v>
      </c>
      <c r="F86" s="2">
        <f>(K1r*D86-(k2r+k3r/(1+k4r*C86)+k5r/(1+k6r*C86))*(L85+F85*C86)+(k4r/(1+k4r*C86))*(M85+G85*C86)+(k6r/(1+k6r*C86))*(N85+H85*C86))/(1+(k2r+k3r/(1+k4r*C86)+k5r/(1+k6r*C86))*C86)</f>
        <v>4.5473264017347894</v>
      </c>
      <c r="G86" s="2">
        <f>(k3r*L86-k4r*(M85+G85*C86))/(1+k4r*C86)</f>
        <v>19.086909000750044</v>
      </c>
      <c r="H86" s="2">
        <f>(k5r*L86-k6r*(N85+H85*C86))/(1+k6r*C86)</f>
        <v>4.8988600000324887</v>
      </c>
      <c r="I86" s="2">
        <f t="shared" si="12"/>
        <v>28.533095402517322</v>
      </c>
      <c r="J86" s="2">
        <f t="shared" si="10"/>
        <v>0.255602</v>
      </c>
      <c r="K86" s="10">
        <f t="shared" si="11"/>
        <v>27.647373586416627</v>
      </c>
      <c r="L86" s="2">
        <f t="shared" si="15"/>
        <v>225.87774922547115</v>
      </c>
      <c r="M86" s="2">
        <f t="shared" si="16"/>
        <v>521.77281688688367</v>
      </c>
      <c r="N86" s="2">
        <f t="shared" si="17"/>
        <v>201.38344922530871</v>
      </c>
    </row>
    <row r="87" spans="1:14" s="2" customFormat="1" x14ac:dyDescent="0.2">
      <c r="A87" s="1">
        <v>36</v>
      </c>
      <c r="B87" s="1">
        <v>6.2956799999999999</v>
      </c>
      <c r="C87" s="2">
        <f t="shared" si="13"/>
        <v>0.5</v>
      </c>
      <c r="D87" s="2">
        <f t="shared" si="14"/>
        <v>416.49222734450012</v>
      </c>
      <c r="F87" s="2">
        <f>(K1r*D87-(k2r+k3r/(1+k4r*C87)+k5r/(1+k6r*C87))*(L86+F86*C87)+(k4r/(1+k4r*C87))*(M86+G86*C87)+(k6r/(1+k6r*C87))*(N86+H86*C87))/(1+(k2r+k3r/(1+k4r*C87)+k5r/(1+k6r*C87))*C87)</f>
        <v>4.4911955383575117</v>
      </c>
      <c r="G87" s="2">
        <f>(k3r*L87-k4r*(M86+G86*C87))/(1+k4r*C87)</f>
        <v>19.037647287551739</v>
      </c>
      <c r="H87" s="2">
        <f>(k5r*L87-k6r*(N86+H86*C87))/(1+k6r*C87)</f>
        <v>4.8298419945804287</v>
      </c>
      <c r="I87" s="2">
        <f t="shared" si="12"/>
        <v>28.358684820489678</v>
      </c>
      <c r="J87" s="2">
        <f t="shared" si="10"/>
        <v>0.25182720000000003</v>
      </c>
      <c r="K87" s="10">
        <f t="shared" si="11"/>
        <v>27.476164627670091</v>
      </c>
      <c r="L87" s="2">
        <f t="shared" si="15"/>
        <v>230.39701019551731</v>
      </c>
      <c r="M87" s="2">
        <f t="shared" si="16"/>
        <v>540.8350950310346</v>
      </c>
      <c r="N87" s="2">
        <f t="shared" si="17"/>
        <v>206.24780022261515</v>
      </c>
    </row>
    <row r="88" spans="1:14" s="2" customFormat="1" x14ac:dyDescent="0.2">
      <c r="A88" s="1">
        <v>37</v>
      </c>
      <c r="B88" s="1">
        <v>6.2059699999999998</v>
      </c>
      <c r="C88" s="2">
        <f t="shared" si="13"/>
        <v>0.5</v>
      </c>
      <c r="D88" s="2">
        <f t="shared" si="14"/>
        <v>422.74305234450014</v>
      </c>
      <c r="F88" s="2">
        <f>(K1r*D88-(k2r+k3r/(1+k4r*C88)+k5r/(1+k6r*C88))*(L87+F87*C88)+(k4r/(1+k4r*C88))*(M87+G87*C88)+(k6r/(1+k6r*C88))*(N87+H87*C88))/(1+(k2r+k3r/(1+k4r*C88)+k5r/(1+k6r*C88))*C88)</f>
        <v>4.4371263586784027</v>
      </c>
      <c r="G88" s="2">
        <f>(k3r*L88-k4r*(M87+G87*C88))/(1+k4r*C88)</f>
        <v>18.98003736104052</v>
      </c>
      <c r="H88" s="2">
        <f>(k5r*L88-k6r*(N87+H87*C88))/(1+k6r*C88)</f>
        <v>4.7633545316599806</v>
      </c>
      <c r="I88" s="2">
        <f t="shared" si="12"/>
        <v>28.180518251378903</v>
      </c>
      <c r="J88" s="2">
        <f t="shared" si="10"/>
        <v>0.24823880000000001</v>
      </c>
      <c r="K88" s="10">
        <f t="shared" si="11"/>
        <v>27.301536321323745</v>
      </c>
      <c r="L88" s="2">
        <f t="shared" si="15"/>
        <v>234.86117114403527</v>
      </c>
      <c r="M88" s="2">
        <f t="shared" si="16"/>
        <v>559.8439373553307</v>
      </c>
      <c r="N88" s="2">
        <f t="shared" si="17"/>
        <v>211.04439848573537</v>
      </c>
    </row>
    <row r="89" spans="1:14" s="2" customFormat="1" x14ac:dyDescent="0.2">
      <c r="A89" s="1">
        <v>38</v>
      </c>
      <c r="B89" s="1">
        <v>6.12059</v>
      </c>
      <c r="C89" s="2">
        <f t="shared" si="13"/>
        <v>0.5</v>
      </c>
      <c r="D89" s="2">
        <f t="shared" si="14"/>
        <v>428.90633234450013</v>
      </c>
      <c r="F89" s="2">
        <f>(K1r*D89-(k2r+k3r/(1+k4r*C89)+k5r/(1+k6r*C89))*(L88+F88*C89)+(k4r/(1+k4r*C89))*(M88+G88*C89)+(k6r/(1+k6r*C89))*(N88+H88*C89))/(1+(k2r+k3r/(1+k4r*C89)+k5r/(1+k6r*C89))*C89)</f>
        <v>4.3850091709907719</v>
      </c>
      <c r="G89" s="2">
        <f>(k3r*L89-k4r*(M88+G88*C89))/(1+k4r*C89)</f>
        <v>18.914878029250175</v>
      </c>
      <c r="H89" s="2">
        <f>(k5r*L89-k6r*(N88+H88*C89))/(1+k6r*C89)</f>
        <v>4.6993023922371879</v>
      </c>
      <c r="I89" s="2">
        <f t="shared" si="12"/>
        <v>27.999189592478132</v>
      </c>
      <c r="J89" s="2">
        <f t="shared" si="10"/>
        <v>0.2448236</v>
      </c>
      <c r="K89" s="10">
        <f t="shared" si="11"/>
        <v>27.124045608779006</v>
      </c>
      <c r="L89" s="2">
        <f t="shared" si="15"/>
        <v>239.27223890886987</v>
      </c>
      <c r="M89" s="2">
        <f t="shared" si="16"/>
        <v>578.79139505047601</v>
      </c>
      <c r="N89" s="2">
        <f t="shared" si="17"/>
        <v>215.77572694768395</v>
      </c>
    </row>
    <row r="90" spans="1:14" s="2" customFormat="1" x14ac:dyDescent="0.2">
      <c r="A90" s="1">
        <v>39</v>
      </c>
      <c r="B90" s="1">
        <v>6.03925</v>
      </c>
      <c r="C90" s="2">
        <f t="shared" si="13"/>
        <v>0.5</v>
      </c>
      <c r="D90" s="2">
        <f t="shared" si="14"/>
        <v>434.98625234450014</v>
      </c>
      <c r="F90" s="2">
        <f>(K1r*D90-(k2r+k3r/(1+k4r*C90)+k5r/(1+k6r*C90))*(L89+F89*C90)+(k4r/(1+k4r*C90))*(M89+G89*C90)+(k6r/(1+k6r*C90))*(N89+H89*C90))/(1+(k2r+k3r/(1+k4r*C90)+k5r/(1+k6r*C90))*C90)</f>
        <v>4.3347375190742152</v>
      </c>
      <c r="G90" s="2">
        <f>(k3r*L90-k4r*(M89+G89*C90))/(1+k4r*C90)</f>
        <v>18.842908046366265</v>
      </c>
      <c r="H90" s="2">
        <f>(k5r*L90-k6r*(N89+H89*C90))/(1+k6r*C90)</f>
        <v>4.6375880200181472</v>
      </c>
      <c r="I90" s="2">
        <f t="shared" si="12"/>
        <v>27.815233585458625</v>
      </c>
      <c r="J90" s="2">
        <f t="shared" si="10"/>
        <v>0.24157000000000001</v>
      </c>
      <c r="K90" s="10">
        <f t="shared" si="11"/>
        <v>26.944194242040279</v>
      </c>
      <c r="L90" s="2">
        <f t="shared" si="15"/>
        <v>243.63211225390236</v>
      </c>
      <c r="M90" s="2">
        <f t="shared" si="16"/>
        <v>597.67028808828422</v>
      </c>
      <c r="N90" s="2">
        <f t="shared" si="17"/>
        <v>220.44417215381162</v>
      </c>
    </row>
    <row r="91" spans="1:14" s="2" customFormat="1" x14ac:dyDescent="0.2">
      <c r="A91" s="1">
        <v>40</v>
      </c>
      <c r="B91" s="1">
        <v>5.9616800000000003</v>
      </c>
      <c r="C91" s="2">
        <f t="shared" si="13"/>
        <v>0.5</v>
      </c>
      <c r="D91" s="2">
        <f t="shared" si="14"/>
        <v>440.98671734450016</v>
      </c>
      <c r="F91" s="2">
        <f>(K1r*D91-(k2r+k3r/(1+k4r*C91)+k5r/(1+k6r*C91))*(L90+F90*C91)+(k4r/(1+k4r*C91))*(M90+G90*C91)+(k6r/(1+k6r*C91))*(N90+H90*C91))/(1+(k2r+k3r/(1+k4r*C91)+k5r/(1+k6r*C91))*C91)</f>
        <v>4.2862118669923674</v>
      </c>
      <c r="G91" s="2">
        <f>(k3r*L91-k4r*(M90+G90*C91))/(1+k4r*C91)</f>
        <v>18.76481003298904</v>
      </c>
      <c r="H91" s="2">
        <f>(k5r*L91-k6r*(N90+H90*C91))/(1+k6r*C91)</f>
        <v>4.5781128696572697</v>
      </c>
      <c r="I91" s="2">
        <f t="shared" si="12"/>
        <v>27.629134769638675</v>
      </c>
      <c r="J91" s="2">
        <f t="shared" si="10"/>
        <v>0.23846720000000002</v>
      </c>
      <c r="K91" s="10">
        <f t="shared" si="11"/>
        <v>26.762436578853126</v>
      </c>
      <c r="L91" s="2">
        <f t="shared" si="15"/>
        <v>247.94258694693565</v>
      </c>
      <c r="M91" s="2">
        <f t="shared" si="16"/>
        <v>616.47414712796183</v>
      </c>
      <c r="N91" s="2">
        <f t="shared" si="17"/>
        <v>225.05202259864933</v>
      </c>
    </row>
    <row r="92" spans="1:14" s="2" customFormat="1" x14ac:dyDescent="0.2">
      <c r="A92" s="1">
        <v>41</v>
      </c>
      <c r="B92" s="1">
        <v>5.8876200000000001</v>
      </c>
      <c r="C92" s="2">
        <f t="shared" si="13"/>
        <v>0.5</v>
      </c>
      <c r="D92" s="2">
        <f t="shared" si="14"/>
        <v>446.91136734450015</v>
      </c>
      <c r="F92" s="2">
        <f>(K1r*D92-(k2r+k3r/(1+k4r*C92)+k5r/(1+k6r*C92))*(L91+F91*C92)+(k4r/(1+k4r*C92))*(M91+G91*C92)+(k6r/(1+k6r*C92))*(N91+H91*C92))/(1+(k2r+k3r/(1+k4r*C92)+k5r/(1+k6r*C92))*C92)</f>
        <v>4.2393371275924379</v>
      </c>
      <c r="G92" s="2">
        <f>(k3r*L92-k4r*(M91+G91*C92))/(1+k4r*C92)</f>
        <v>18.681214323534441</v>
      </c>
      <c r="H92" s="2">
        <f>(k5r*L92-k6r*(N91+H91*C92))/(1+k6r*C92)</f>
        <v>4.5207786201363831</v>
      </c>
      <c r="I92" s="2">
        <f t="shared" si="12"/>
        <v>27.441330071263263</v>
      </c>
      <c r="J92" s="2">
        <f t="shared" si="10"/>
        <v>0.23550480000000001</v>
      </c>
      <c r="K92" s="10">
        <f t="shared" si="11"/>
        <v>26.579181668412733</v>
      </c>
      <c r="L92" s="2">
        <f t="shared" si="15"/>
        <v>252.20536144422806</v>
      </c>
      <c r="M92" s="2">
        <f t="shared" si="16"/>
        <v>635.19715930622351</v>
      </c>
      <c r="N92" s="2">
        <f t="shared" si="17"/>
        <v>229.60146834354614</v>
      </c>
    </row>
    <row r="93" spans="1:14" s="2" customFormat="1" x14ac:dyDescent="0.2">
      <c r="A93" s="1">
        <v>42</v>
      </c>
      <c r="B93" s="1">
        <v>5.8168300000000004</v>
      </c>
      <c r="C93" s="2">
        <f t="shared" si="13"/>
        <v>0.5</v>
      </c>
      <c r="D93" s="2">
        <f t="shared" si="14"/>
        <v>452.76359234450013</v>
      </c>
      <c r="F93" s="2">
        <f>(K1r*D93-(k2r+k3r/(1+k4r*C93)+k5r/(1+k6r*C93))*(L92+F92*C93)+(k4r/(1+k4r*C93))*(M92+G92*C93)+(k6r/(1+k6r*C93))*(N92+H92*C93))/(1+(k2r+k3r/(1+k4r*C93)+k5r/(1+k6r*C93))*C93)</f>
        <v>4.1940220874489578</v>
      </c>
      <c r="G93" s="2">
        <f>(k3r*L93-k4r*(M92+G92*C93))/(1+k4r*C93)</f>
        <v>18.592702328731914</v>
      </c>
      <c r="H93" s="2">
        <f>(k5r*L93-k6r*(N92+H92*C93))/(1+k6r*C93)</f>
        <v>4.4654878905698965</v>
      </c>
      <c r="I93" s="2">
        <f t="shared" si="12"/>
        <v>27.252212306750767</v>
      </c>
      <c r="J93" s="2">
        <f t="shared" si="10"/>
        <v>0.23267320000000002</v>
      </c>
      <c r="K93" s="10">
        <f t="shared" si="11"/>
        <v>26.394797014480737</v>
      </c>
      <c r="L93" s="2">
        <f t="shared" si="15"/>
        <v>256.42204105174875</v>
      </c>
      <c r="M93" s="2">
        <f t="shared" si="16"/>
        <v>653.83411763235665</v>
      </c>
      <c r="N93" s="2">
        <f t="shared" si="17"/>
        <v>234.09460159889929</v>
      </c>
    </row>
    <row r="94" spans="1:14" s="2" customFormat="1" x14ac:dyDescent="0.2">
      <c r="A94" s="1">
        <v>43</v>
      </c>
      <c r="B94" s="1">
        <v>5.7490899999999998</v>
      </c>
      <c r="C94" s="2">
        <f t="shared" si="13"/>
        <v>0.5</v>
      </c>
      <c r="D94" s="2">
        <f t="shared" si="14"/>
        <v>458.54655234450013</v>
      </c>
      <c r="F94" s="2">
        <f>(K1r*D94-(k2r+k3r/(1+k4r*C94)+k5r/(1+k6r*C94))*(L93+F93*C94)+(k4r/(1+k4r*C94))*(M93+G93*C94)+(k6r/(1+k6r*C94))*(N93+H93*C94))/(1+(k2r+k3r/(1+k4r*C94)+k5r/(1+k6r*C94))*C94)</f>
        <v>4.1501807505337585</v>
      </c>
      <c r="G94" s="2">
        <f>(k3r*L94-k4r*(M93+G93*C94))/(1+k4r*C94)</f>
        <v>18.499809809084773</v>
      </c>
      <c r="H94" s="2">
        <f>(k5r*L94-k6r*(N93+H93*C94))/(1+k6r*C94)</f>
        <v>4.4121448957374358</v>
      </c>
      <c r="I94" s="2">
        <f t="shared" si="12"/>
        <v>27.062135455355964</v>
      </c>
      <c r="J94" s="2">
        <f t="shared" si="10"/>
        <v>0.22996359999999999</v>
      </c>
      <c r="K94" s="10">
        <f t="shared" si="11"/>
        <v>26.209613637141725</v>
      </c>
      <c r="L94" s="2">
        <f t="shared" si="15"/>
        <v>260.59414247074011</v>
      </c>
      <c r="M94" s="2">
        <f t="shared" si="16"/>
        <v>672.38037370126494</v>
      </c>
      <c r="N94" s="2">
        <f t="shared" si="17"/>
        <v>238.53341799205296</v>
      </c>
    </row>
    <row r="95" spans="1:14" s="2" customFormat="1" x14ac:dyDescent="0.2">
      <c r="A95" s="1">
        <v>44</v>
      </c>
      <c r="B95" s="1">
        <v>5.6841999999999997</v>
      </c>
      <c r="C95" s="2">
        <f t="shared" si="13"/>
        <v>0.5</v>
      </c>
      <c r="D95" s="2">
        <f t="shared" si="14"/>
        <v>464.2631973445001</v>
      </c>
      <c r="F95" s="2">
        <f>(K1r*D95-(k2r+k3r/(1+k4r*C95)+k5r/(1+k6r*C95))*(L94+F94*C95)+(k4r/(1+k4r*C95))*(M94+G94*C95)+(k6r/(1+k6r*C95))*(N94+H94*C95))/(1+(k2r+k3r/(1+k4r*C95)+k5r/(1+k6r*C95))*C95)</f>
        <v>4.107732987335706</v>
      </c>
      <c r="G95" s="2">
        <f>(k3r*L95-k4r*(M94+G94*C95))/(1+k4r*C95)</f>
        <v>18.403030183067902</v>
      </c>
      <c r="H95" s="2">
        <f>(k5r*L95-k6r*(N94+H94*C95))/(1+k6r*C95)</f>
        <v>4.3606561635914813</v>
      </c>
      <c r="I95" s="2">
        <f t="shared" si="12"/>
        <v>26.871419333995089</v>
      </c>
      <c r="J95" s="2">
        <f t="shared" si="10"/>
        <v>0.22736799999999999</v>
      </c>
      <c r="K95" s="10">
        <f t="shared" si="11"/>
        <v>26.023930560635282</v>
      </c>
      <c r="L95" s="2">
        <f t="shared" si="15"/>
        <v>264.72309933967483</v>
      </c>
      <c r="M95" s="2">
        <f t="shared" si="16"/>
        <v>690.83179369734125</v>
      </c>
      <c r="N95" s="2">
        <f t="shared" si="17"/>
        <v>242.91981852171742</v>
      </c>
    </row>
    <row r="96" spans="1:14" s="2" customFormat="1" x14ac:dyDescent="0.2">
      <c r="A96" s="1">
        <v>45</v>
      </c>
      <c r="B96" s="1">
        <v>5.62195</v>
      </c>
      <c r="C96" s="2">
        <f t="shared" si="13"/>
        <v>0.5</v>
      </c>
      <c r="D96" s="2">
        <f t="shared" si="14"/>
        <v>469.9162723445001</v>
      </c>
      <c r="F96" s="2">
        <f>(K1r*D96-(k2r+k3r/(1+k4r*C96)+k5r/(1+k6r*C96))*(L95+F95*C96)+(k4r/(1+k4r*C96))*(M95+G95*C96)+(k6r/(1+k6r*C96))*(N95+H95*C96))/(1+(k2r+k3r/(1+k4r*C96)+k5r/(1+k6r*C96))*C96)</f>
        <v>4.0666009230155939</v>
      </c>
      <c r="G96" s="2">
        <f>(k3r*L96-k4r*(M95+G95*C96))/(1+k4r*C96)</f>
        <v>18.302817384903744</v>
      </c>
      <c r="H96" s="2">
        <f>(k5r*L96-k6r*(N95+H95*C96))/(1+k6r*C96)</f>
        <v>4.3109308529704222</v>
      </c>
      <c r="I96" s="2">
        <f t="shared" si="12"/>
        <v>26.680349160889762</v>
      </c>
      <c r="J96" s="2">
        <f t="shared" si="10"/>
        <v>0.22487799999999999</v>
      </c>
      <c r="K96" s="10">
        <f t="shared" si="11"/>
        <v>25.83801319445417</v>
      </c>
      <c r="L96" s="2">
        <f t="shared" si="15"/>
        <v>268.81026629485046</v>
      </c>
      <c r="M96" s="2">
        <f t="shared" si="16"/>
        <v>709.18471748132708</v>
      </c>
      <c r="N96" s="2">
        <f t="shared" si="17"/>
        <v>247.25561202999836</v>
      </c>
    </row>
    <row r="97" spans="1:14" s="2" customFormat="1" x14ac:dyDescent="0.2">
      <c r="A97" s="1">
        <v>46</v>
      </c>
      <c r="B97" s="1">
        <v>5.5621700000000001</v>
      </c>
      <c r="C97" s="2">
        <f t="shared" si="13"/>
        <v>0.5</v>
      </c>
      <c r="D97" s="2">
        <f t="shared" si="14"/>
        <v>475.5083323445001</v>
      </c>
      <c r="F97" s="2">
        <f>(K1r*D97-(k2r+k3r/(1+k4r*C97)+k5r/(1+k6r*C97))*(L96+F96*C97)+(k4r/(1+k4r*C97))*(M96+G96*C97)+(k6r/(1+k6r*C97))*(N96+H96*C97))/(1+(k2r+k3r/(1+k4r*C97)+k5r/(1+k6r*C97))*C97)</f>
        <v>4.0267105159409207</v>
      </c>
      <c r="G97" s="2">
        <f>(k3r*L97-k4r*(M96+G96*C97))/(1+k4r*C97)</f>
        <v>18.19958838456273</v>
      </c>
      <c r="H97" s="2">
        <f>(k5r*L97-k6r*(N96+H96*C97))/(1+k6r*C97)</f>
        <v>4.2628808286991218</v>
      </c>
      <c r="I97" s="2">
        <f t="shared" si="12"/>
        <v>26.489179729202771</v>
      </c>
      <c r="J97" s="2">
        <f t="shared" si="10"/>
        <v>0.22248680000000001</v>
      </c>
      <c r="K97" s="10">
        <f t="shared" si="11"/>
        <v>25.652099340034656</v>
      </c>
      <c r="L97" s="2">
        <f t="shared" si="15"/>
        <v>272.85692201432875</v>
      </c>
      <c r="M97" s="2">
        <f t="shared" si="16"/>
        <v>727.43592036606037</v>
      </c>
      <c r="N97" s="2">
        <f t="shared" si="17"/>
        <v>251.54251787083314</v>
      </c>
    </row>
    <row r="98" spans="1:14" s="2" customFormat="1" x14ac:dyDescent="0.2">
      <c r="A98" s="1">
        <v>47</v>
      </c>
      <c r="B98" s="1">
        <v>5.5046900000000001</v>
      </c>
      <c r="C98" s="2">
        <f t="shared" si="13"/>
        <v>0.5</v>
      </c>
      <c r="D98" s="2">
        <f t="shared" si="14"/>
        <v>481.04176234450011</v>
      </c>
      <c r="F98" s="2">
        <f>(K1r*D98-(k2r+k3r/(1+k4r*C98)+k5r/(1+k6r*C98))*(L97+F97*C98)+(k4r/(1+k4r*C98))*(M97+G97*C98)+(k6r/(1+k6r*C98))*(N97+H97*C98))/(1+(k2r+k3r/(1+k4r*C98)+k5r/(1+k6r*C98))*C98)</f>
        <v>3.9879935355895721</v>
      </c>
      <c r="G98" s="2">
        <f>(k3r*L98-k4r*(M97+G97*C98))/(1+k4r*C98)</f>
        <v>18.093725931806553</v>
      </c>
      <c r="H98" s="2">
        <f>(k5r*L98-k6r*(N97+H97*C98))/(1+k6r*C98)</f>
        <v>4.2164210463475174</v>
      </c>
      <c r="I98" s="2">
        <f t="shared" si="12"/>
        <v>26.298140513743643</v>
      </c>
      <c r="J98" s="2">
        <f t="shared" si="10"/>
        <v>0.22018760000000001</v>
      </c>
      <c r="K98" s="10">
        <f t="shared" si="11"/>
        <v>25.466402493193897</v>
      </c>
      <c r="L98" s="2">
        <f t="shared" si="15"/>
        <v>276.86427404009402</v>
      </c>
      <c r="M98" s="2">
        <f t="shared" si="16"/>
        <v>745.58257752424504</v>
      </c>
      <c r="N98" s="2">
        <f t="shared" si="17"/>
        <v>255.78216880835646</v>
      </c>
    </row>
    <row r="99" spans="1:14" s="2" customFormat="1" x14ac:dyDescent="0.2">
      <c r="A99" s="1">
        <v>48</v>
      </c>
      <c r="B99" s="1">
        <v>5.4493600000000004</v>
      </c>
      <c r="C99" s="2">
        <f t="shared" si="13"/>
        <v>0.5</v>
      </c>
      <c r="D99" s="2">
        <f t="shared" si="14"/>
        <v>486.51878734450014</v>
      </c>
      <c r="F99" s="2">
        <f>(K1r*D99-(k2r+k3r/(1+k4r*C99)+k5r/(1+k6r*C99))*(L98+F98*C99)+(k4r/(1+k4r*C99))*(M98+G98*C99)+(k6r/(1+k6r*C99))*(N98+H98*C99))/(1+(k2r+k3r/(1+k4r*C99)+k5r/(1+k6r*C99))*C99)</f>
        <v>3.9503856918825297</v>
      </c>
      <c r="G99" s="2">
        <f>(k3r*L99-k4r*(M98+G98*C99))/(1+k4r*C99)</f>
        <v>17.985581176837659</v>
      </c>
      <c r="H99" s="2">
        <f>(k5r*L99-k6r*(N98+H98*C99))/(1+k6r*C99)</f>
        <v>4.1714698767817922</v>
      </c>
      <c r="I99" s="2">
        <f t="shared" si="12"/>
        <v>26.107436745501982</v>
      </c>
      <c r="J99" s="2">
        <f t="shared" si="10"/>
        <v>0.21797440000000001</v>
      </c>
      <c r="K99" s="10">
        <f t="shared" si="11"/>
        <v>25.281113675681901</v>
      </c>
      <c r="L99" s="2">
        <f t="shared" si="15"/>
        <v>280.83346365383005</v>
      </c>
      <c r="M99" s="2">
        <f t="shared" si="16"/>
        <v>763.6222310785671</v>
      </c>
      <c r="N99" s="2">
        <f t="shared" si="17"/>
        <v>259.97611426992114</v>
      </c>
    </row>
    <row r="100" spans="1:14" s="2" customFormat="1" x14ac:dyDescent="0.2">
      <c r="A100" s="1">
        <v>49</v>
      </c>
      <c r="B100" s="1">
        <v>5.3960299999999997</v>
      </c>
      <c r="C100" s="2">
        <f t="shared" si="13"/>
        <v>0.5</v>
      </c>
      <c r="D100" s="2">
        <f t="shared" si="14"/>
        <v>491.94148234450012</v>
      </c>
      <c r="F100" s="2">
        <f>(K1r*D100-(k2r+k3r/(1+k4r*C100)+k5r/(1+k6r*C100))*(L99+F99*C100)+(k4r/(1+k4r*C100))*(M99+G99*C100)+(k6r/(1+k6r*C100))*(N99+H99*C100))/(1+(k2r+k3r/(1+k4r*C100)+k5r/(1+k6r*C100))*C100)</f>
        <v>3.9138261178368121</v>
      </c>
      <c r="G100" s="2">
        <f>(k3r*L100-k4r*(M99+G99*C100))/(1+k4r*C100)</f>
        <v>17.875475930135263</v>
      </c>
      <c r="H100" s="2">
        <f>(k5r*L100-k6r*(N99+H99*C100))/(1+k6r*C100)</f>
        <v>4.1279491546141207</v>
      </c>
      <c r="I100" s="2">
        <f t="shared" si="12"/>
        <v>25.917251202586197</v>
      </c>
      <c r="J100" s="2">
        <f t="shared" si="10"/>
        <v>0.21584119999999998</v>
      </c>
      <c r="K100" s="10">
        <f t="shared" si="11"/>
        <v>25.096402354482748</v>
      </c>
      <c r="L100" s="2">
        <f t="shared" si="15"/>
        <v>284.76556955868972</v>
      </c>
      <c r="M100" s="2">
        <f t="shared" si="16"/>
        <v>781.55275963205361</v>
      </c>
      <c r="N100" s="2">
        <f t="shared" si="17"/>
        <v>264.1258237856191</v>
      </c>
    </row>
    <row r="101" spans="1:14" s="2" customFormat="1" x14ac:dyDescent="0.2">
      <c r="A101" s="1">
        <v>50</v>
      </c>
      <c r="B101" s="1">
        <v>5.3445600000000004</v>
      </c>
      <c r="C101" s="2">
        <f t="shared" si="13"/>
        <v>0.5</v>
      </c>
      <c r="D101" s="2">
        <f t="shared" si="14"/>
        <v>497.31177734450011</v>
      </c>
      <c r="F101" s="2">
        <f>(K1r*D101-(k2r+k3r/(1+k4r*C101)+k5r/(1+k6r*C101))*(L100+F100*C101)+(k4r/(1+k4r*C101))*(M100+G100*C101)+(k6r/(1+k6r*C101))*(N100+H100*C101))/(1+(k2r+k3r/(1+k4r*C101)+k5r/(1+k6r*C101))*C101)</f>
        <v>3.8782559280892253</v>
      </c>
      <c r="G101" s="2">
        <f>(k3r*L101-k4r*(M100+G100*C101))/(1+k4r*C101)</f>
        <v>17.763704620950719</v>
      </c>
      <c r="H101" s="2">
        <f>(k5r*L101-k6r*(N100+H100*C101))/(1+k6r*C101)</f>
        <v>4.0857840397684626</v>
      </c>
      <c r="I101" s="2">
        <f t="shared" si="12"/>
        <v>25.727744588808406</v>
      </c>
      <c r="J101" s="2">
        <f t="shared" si="10"/>
        <v>0.21378240000000001</v>
      </c>
      <c r="K101" s="10">
        <f t="shared" si="11"/>
        <v>24.91241720525607</v>
      </c>
      <c r="L101" s="2">
        <f t="shared" si="15"/>
        <v>288.66161058165272</v>
      </c>
      <c r="M101" s="2">
        <f t="shared" si="16"/>
        <v>799.37234990759657</v>
      </c>
      <c r="N101" s="2">
        <f t="shared" si="17"/>
        <v>268.2326903828104</v>
      </c>
    </row>
    <row r="102" spans="1:14" s="2" customFormat="1" x14ac:dyDescent="0.2">
      <c r="A102" s="1">
        <v>51</v>
      </c>
      <c r="B102" s="1">
        <v>5.2948199999999996</v>
      </c>
      <c r="C102" s="2">
        <f t="shared" si="13"/>
        <v>0.5</v>
      </c>
      <c r="D102" s="2">
        <f t="shared" si="14"/>
        <v>502.63146734450009</v>
      </c>
      <c r="F102" s="2">
        <f>(K1r*D102-(k2r+k3r/(1+k4r*C102)+k5r/(1+k6r*C102))*(L101+F101*C102)+(k4r/(1+k4r*C102))*(M101+G101*C102)+(k6r/(1+k6r*C102))*(N101+H101*C102))/(1+(k2r+k3r/(1+k4r*C102)+k5r/(1+k6r*C102))*C102)</f>
        <v>3.843619114452713</v>
      </c>
      <c r="G102" s="2">
        <f>(k3r*L102-k4r*(M101+G101*C102))/(1+k4r*C102)</f>
        <v>17.650536107005998</v>
      </c>
      <c r="H102" s="2">
        <f>(k5r*L102-k6r*(N101+H101*C102))/(1+k6r*C102)</f>
        <v>4.0449028545871029</v>
      </c>
      <c r="I102" s="2">
        <f t="shared" si="12"/>
        <v>25.539058076045816</v>
      </c>
      <c r="J102" s="2">
        <f t="shared" si="10"/>
        <v>0.2117928</v>
      </c>
      <c r="K102" s="10">
        <f t="shared" si="11"/>
        <v>24.729288553003983</v>
      </c>
      <c r="L102" s="2">
        <f t="shared" si="15"/>
        <v>292.52254810292368</v>
      </c>
      <c r="M102" s="2">
        <f t="shared" si="16"/>
        <v>817.07947027157491</v>
      </c>
      <c r="N102" s="2">
        <f t="shared" si="17"/>
        <v>272.29803382998819</v>
      </c>
    </row>
    <row r="103" spans="1:14" s="2" customFormat="1" x14ac:dyDescent="0.2">
      <c r="A103" s="1">
        <v>52</v>
      </c>
      <c r="B103" s="1">
        <v>5.2466999999999997</v>
      </c>
      <c r="C103" s="2">
        <f t="shared" si="13"/>
        <v>0.5</v>
      </c>
      <c r="D103" s="2">
        <f t="shared" si="14"/>
        <v>507.90222734450009</v>
      </c>
      <c r="F103" s="2">
        <f>(K1r*D103-(k2r+k3r/(1+k4r*C103)+k5r/(1+k6r*C103))*(L102+F102*C103)+(k4r/(1+k4r*C103))*(M102+G102*C103)+(k6r/(1+k6r*C103))*(N102+H102*C103))/(1+(k2r+k3r/(1+k4r*C103)+k5r/(1+k6r*C103))*C103)</f>
        <v>3.8098642367563329</v>
      </c>
      <c r="G103" s="2">
        <f>(k3r*L103-k4r*(M102+G102*C103))/(1+k4r*C103)</f>
        <v>17.536215648245609</v>
      </c>
      <c r="H103" s="2">
        <f>(k5r*L103-k6r*(N102+H102*C103))/(1+k6r*C103)</f>
        <v>4.0052371856811737</v>
      </c>
      <c r="I103" s="2">
        <f t="shared" si="12"/>
        <v>25.351317070683116</v>
      </c>
      <c r="J103" s="2">
        <f t="shared" si="10"/>
        <v>0.209868</v>
      </c>
      <c r="K103" s="10">
        <f t="shared" si="11"/>
        <v>24.54713238785579</v>
      </c>
      <c r="L103" s="2">
        <f t="shared" si="15"/>
        <v>296.3492897785282</v>
      </c>
      <c r="M103" s="2">
        <f t="shared" si="16"/>
        <v>834.67284614920072</v>
      </c>
      <c r="N103" s="2">
        <f t="shared" si="17"/>
        <v>276.32310385012232</v>
      </c>
    </row>
    <row r="104" spans="1:14" s="2" customFormat="1" x14ac:dyDescent="0.2">
      <c r="A104" s="1">
        <v>53</v>
      </c>
      <c r="B104" s="1">
        <v>5.2000900000000003</v>
      </c>
      <c r="C104" s="2">
        <f t="shared" si="13"/>
        <v>0.5</v>
      </c>
      <c r="D104" s="2">
        <f t="shared" si="14"/>
        <v>513.12562234450013</v>
      </c>
      <c r="F104" s="2">
        <f>(K1r*D104-(k2r+k3r/(1+k4r*C104)+k5r/(1+k6r*C104))*(L103+F103*C104)+(k4r/(1+k4r*C104))*(M103+G103*C104)+(k6r/(1+k6r*C104))*(N103+H103*C104))/(1+(k2r+k3r/(1+k4r*C104)+k5r/(1+k6r*C104))*C104)</f>
        <v>3.7769437373855728</v>
      </c>
      <c r="G104" s="2">
        <f>(k3r*L104-k4r*(M103+G103*C104))/(1+k4r*C104)</f>
        <v>17.42096688239382</v>
      </c>
      <c r="H104" s="2">
        <f>(k5r*L104-k6r*(N103+H103*C104))/(1+k6r*C104)</f>
        <v>3.9667220586611438</v>
      </c>
      <c r="I104" s="2">
        <f t="shared" si="12"/>
        <v>25.164632678440537</v>
      </c>
      <c r="J104" s="2">
        <f t="shared" si="10"/>
        <v>0.20800360000000001</v>
      </c>
      <c r="K104" s="10">
        <f t="shared" si="11"/>
        <v>24.366050971302915</v>
      </c>
      <c r="L104" s="2">
        <f t="shared" si="15"/>
        <v>300.14269376559918</v>
      </c>
      <c r="M104" s="2">
        <f t="shared" si="16"/>
        <v>852.15143741452039</v>
      </c>
      <c r="N104" s="2">
        <f t="shared" si="17"/>
        <v>280.30908347229348</v>
      </c>
    </row>
    <row r="105" spans="1:14" s="2" customFormat="1" x14ac:dyDescent="0.2">
      <c r="A105" s="1">
        <v>54</v>
      </c>
      <c r="B105" s="1">
        <v>5.1548800000000004</v>
      </c>
      <c r="C105" s="2">
        <f t="shared" si="13"/>
        <v>0.5</v>
      </c>
      <c r="D105" s="2">
        <f t="shared" si="14"/>
        <v>518.30310734450018</v>
      </c>
      <c r="F105" s="2">
        <f>(K1r*D105-(k2r+k3r/(1+k4r*C105)+k5r/(1+k6r*C105))*(L104+F104*C105)+(k4r/(1+k4r*C105))*(M104+G104*C105)+(k6r/(1+k6r*C105))*(N104+H104*C105))/(1+(k2r+k3r/(1+k4r*C105)+k5r/(1+k6r*C105))*C105)</f>
        <v>3.744811104480481</v>
      </c>
      <c r="G105" s="2">
        <f>(k3r*L105-k4r*(M104+G104*C105))/(1+k4r*C105)</f>
        <v>17.304993360507883</v>
      </c>
      <c r="H105" s="2">
        <f>(k5r*L105-k6r*(N104+H104*C105))/(1+k6r*C105)</f>
        <v>3.9292957608923853</v>
      </c>
      <c r="I105" s="2">
        <f t="shared" si="12"/>
        <v>24.97910022588075</v>
      </c>
      <c r="J105" s="2">
        <f t="shared" si="10"/>
        <v>0.20619520000000002</v>
      </c>
      <c r="K105" s="10">
        <f t="shared" si="11"/>
        <v>24.186131416845519</v>
      </c>
      <c r="L105" s="2">
        <f t="shared" si="15"/>
        <v>303.90357118653219</v>
      </c>
      <c r="M105" s="2">
        <f t="shared" si="16"/>
        <v>869.51441753597123</v>
      </c>
      <c r="N105" s="2">
        <f t="shared" si="17"/>
        <v>284.25709238207025</v>
      </c>
    </row>
    <row r="106" spans="1:14" s="2" customFormat="1" x14ac:dyDescent="0.2">
      <c r="A106" s="1">
        <v>55</v>
      </c>
      <c r="B106" s="1">
        <v>5.1109799999999996</v>
      </c>
      <c r="C106" s="2">
        <f t="shared" si="13"/>
        <v>0.5</v>
      </c>
      <c r="D106" s="2">
        <f t="shared" si="14"/>
        <v>523.43603734450016</v>
      </c>
      <c r="F106" s="2">
        <f>(K1r*D106-(k2r+k3r/(1+k4r*C106)+k5r/(1+k6r*C106))*(L105+F105*C106)+(k4r/(1+k4r*C106))*(M105+G105*C106)+(k6r/(1+k6r*C106))*(N105+H105*C106))/(1+(k2r+k3r/(1+k4r*C106)+k5r/(1+k6r*C106))*C106)</f>
        <v>3.7134226130314132</v>
      </c>
      <c r="G106" s="2">
        <f>(k3r*L106-k4r*(M105+G105*C106))/(1+k4r*C106)</f>
        <v>17.188479900728169</v>
      </c>
      <c r="H106" s="2">
        <f>(k5r*L106-k6r*(N105+H105*C106))/(1+k6r*C106)</f>
        <v>3.8928995968675841</v>
      </c>
      <c r="I106" s="2">
        <f t="shared" si="12"/>
        <v>24.794802110627163</v>
      </c>
      <c r="J106" s="2">
        <f t="shared" si="10"/>
        <v>0.20443919999999999</v>
      </c>
      <c r="K106" s="10">
        <f t="shared" si="11"/>
        <v>24.007449226202077</v>
      </c>
      <c r="L106" s="2">
        <f t="shared" si="15"/>
        <v>307.63268804528815</v>
      </c>
      <c r="M106" s="2">
        <f t="shared" si="16"/>
        <v>886.76115416658922</v>
      </c>
      <c r="N106" s="2">
        <f t="shared" si="17"/>
        <v>288.16819006095022</v>
      </c>
    </row>
    <row r="107" spans="1:14" s="2" customFormat="1" x14ac:dyDescent="0.2">
      <c r="A107" s="1">
        <v>56</v>
      </c>
      <c r="B107" s="1">
        <v>5.0682900000000002</v>
      </c>
      <c r="C107" s="2">
        <f t="shared" si="13"/>
        <v>0.5</v>
      </c>
      <c r="D107" s="2">
        <f t="shared" si="14"/>
        <v>528.52567234450021</v>
      </c>
      <c r="F107" s="2">
        <f>(K1r*D107-(k2r+k3r/(1+k4r*C107)+k5r/(1+k6r*C107))*(L106+F106*C107)+(k4r/(1+k4r*C107))*(M106+G106*C107)+(k6r/(1+k6r*C107))*(N106+H106*C107))/(1+(k2r+k3r/(1+k4r*C107)+k5r/(1+k6r*C107))*C107)</f>
        <v>3.682736594049612</v>
      </c>
      <c r="G107" s="2">
        <f>(k3r*L107-k4r*(M106+G106*C107))/(1+k4r*C107)</f>
        <v>17.071593974554215</v>
      </c>
      <c r="H107" s="2">
        <f>(k5r*L107-k6r*(N106+H106*C107))/(1+k6r*C107)</f>
        <v>3.8574777798990305</v>
      </c>
      <c r="I107" s="2">
        <f t="shared" si="12"/>
        <v>24.611808348502858</v>
      </c>
      <c r="J107" s="2">
        <f t="shared" si="10"/>
        <v>0.20273160000000001</v>
      </c>
      <c r="K107" s="10">
        <f t="shared" si="11"/>
        <v>23.830067614562743</v>
      </c>
      <c r="L107" s="2">
        <f t="shared" si="15"/>
        <v>311.33076764882867</v>
      </c>
      <c r="M107" s="2">
        <f t="shared" si="16"/>
        <v>903.89119110423042</v>
      </c>
      <c r="N107" s="2">
        <f t="shared" si="17"/>
        <v>292.04337874933356</v>
      </c>
    </row>
    <row r="108" spans="1:14" s="2" customFormat="1" x14ac:dyDescent="0.2">
      <c r="A108" s="1">
        <v>57</v>
      </c>
      <c r="B108" s="1">
        <v>5.0267499999999998</v>
      </c>
      <c r="C108" s="2">
        <f t="shared" si="13"/>
        <v>0.5</v>
      </c>
      <c r="D108" s="2">
        <f t="shared" si="14"/>
        <v>533.57319234450017</v>
      </c>
      <c r="F108" s="2">
        <f>(K1r*D108-(k2r+k3r/(1+k4r*C108)+k5r/(1+k6r*C108))*(L107+F107*C108)+(k4r/(1+k4r*C108))*(M107+G107*C108)+(k6r/(1+k6r*C108))*(N107+H107*C108))/(1+(k2r+k3r/(1+k4r*C108)+k5r/(1+k6r*C108))*C108)</f>
        <v>3.6527159029333487</v>
      </c>
      <c r="G108" s="2">
        <f>(k3r*L108-k4r*(M107+G107*C108))/(1+k4r*C108)</f>
        <v>16.954487195013325</v>
      </c>
      <c r="H108" s="2">
        <f>(k5r*L108-k6r*(N107+H107*C108))/(1+k6r*C108)</f>
        <v>3.8229775014612888</v>
      </c>
      <c r="I108" s="2">
        <f t="shared" si="12"/>
        <v>24.430180599407961</v>
      </c>
      <c r="J108" s="2">
        <f t="shared" si="10"/>
        <v>0.20107</v>
      </c>
      <c r="K108" s="10">
        <f t="shared" si="11"/>
        <v>23.654043375431645</v>
      </c>
      <c r="L108" s="2">
        <f t="shared" si="15"/>
        <v>314.99849389732015</v>
      </c>
      <c r="M108" s="2">
        <f t="shared" si="16"/>
        <v>920.90423168901418</v>
      </c>
      <c r="N108" s="2">
        <f t="shared" si="17"/>
        <v>295.88360639001371</v>
      </c>
    </row>
    <row r="109" spans="1:14" s="2" customFormat="1" x14ac:dyDescent="0.2">
      <c r="A109" s="1">
        <v>58</v>
      </c>
      <c r="B109" s="1">
        <v>4.9862500000000001</v>
      </c>
      <c r="C109" s="2">
        <f t="shared" si="13"/>
        <v>0.5</v>
      </c>
      <c r="D109" s="2">
        <f t="shared" si="14"/>
        <v>538.57969234450013</v>
      </c>
      <c r="F109" s="2">
        <f>(K1r*D109-(k2r+k3r/(1+k4r*C109)+k5r/(1+k6r*C109))*(L108+F108*C109)+(k4r/(1+k4r*C109))*(M108+G108*C109)+(k6r/(1+k6r*C109))*(N108+H108*C109))/(1+(k2r+k3r/(1+k4r*C109)+k5r/(1+k6r*C109))*C109)</f>
        <v>3.6233234503453904</v>
      </c>
      <c r="G109" s="2">
        <f>(k3r*L109-k4r*(M108+G108*C109))/(1+k4r*C109)</f>
        <v>16.837296537039862</v>
      </c>
      <c r="H109" s="2">
        <f>(k5r*L109-k6r*(N108+H108*C109))/(1+k6r*C109)</f>
        <v>3.7893488060391172</v>
      </c>
      <c r="I109" s="2">
        <f t="shared" si="12"/>
        <v>24.249968793424369</v>
      </c>
      <c r="J109" s="2">
        <f t="shared" si="10"/>
        <v>0.19945000000000002</v>
      </c>
      <c r="K109" s="10">
        <f t="shared" si="11"/>
        <v>23.479420041687391</v>
      </c>
      <c r="L109" s="2">
        <f t="shared" si="15"/>
        <v>318.63651357395952</v>
      </c>
      <c r="M109" s="2">
        <f t="shared" si="16"/>
        <v>937.80012355504073</v>
      </c>
      <c r="N109" s="2">
        <f t="shared" si="17"/>
        <v>299.68976954376393</v>
      </c>
    </row>
    <row r="110" spans="1:14" s="2" customFormat="1" x14ac:dyDescent="0.2">
      <c r="A110" s="1">
        <v>59</v>
      </c>
      <c r="B110" s="1">
        <v>4.9467499999999998</v>
      </c>
      <c r="C110" s="2">
        <f t="shared" si="13"/>
        <v>0.5</v>
      </c>
      <c r="D110" s="2">
        <f t="shared" si="14"/>
        <v>543.54619234450013</v>
      </c>
      <c r="F110" s="2">
        <f>(K1r*D110-(k2r+k3r/(1+k4r*C110)+k5r/(1+k6r*C110))*(L109+F109*C110)+(k4r/(1+k4r*C110))*(M109+G109*C110)+(k6r/(1+k6r*C110))*(N109+H109*C110))/(1+(k2r+k3r/(1+k4r*C110)+k5r/(1+k6r*C110))*C110)</f>
        <v>3.5945247220389156</v>
      </c>
      <c r="G110" s="2">
        <f>(k3r*L110-k4r*(M109+G109*C110))/(1+k4r*C110)</f>
        <v>16.720145308148584</v>
      </c>
      <c r="H110" s="2">
        <f>(k5r*L110-k6r*(N109+H109*C110))/(1+k6r*C110)</f>
        <v>3.7565443115214814</v>
      </c>
      <c r="I110" s="2">
        <f t="shared" si="12"/>
        <v>24.071214341708981</v>
      </c>
      <c r="J110" s="2">
        <f t="shared" ref="J110:J141" si="18">Vb*B110</f>
        <v>0.19786999999999999</v>
      </c>
      <c r="K110" s="10">
        <f t="shared" ref="K110:K141" si="19">J110+(1-Vb)*(I110)</f>
        <v>23.306235768040622</v>
      </c>
      <c r="L110" s="2">
        <f t="shared" si="15"/>
        <v>322.24543766015165</v>
      </c>
      <c r="M110" s="2">
        <f t="shared" si="16"/>
        <v>954.5788444776349</v>
      </c>
      <c r="N110" s="2">
        <f t="shared" si="17"/>
        <v>303.46271610254422</v>
      </c>
    </row>
    <row r="111" spans="1:14" s="2" customFormat="1" x14ac:dyDescent="0.2">
      <c r="A111" s="1">
        <v>60</v>
      </c>
      <c r="B111" s="1">
        <v>4.9081599999999996</v>
      </c>
      <c r="C111" s="2">
        <f t="shared" si="13"/>
        <v>0.5</v>
      </c>
      <c r="D111" s="2">
        <f t="shared" si="14"/>
        <v>548.47364734450014</v>
      </c>
      <c r="F111" s="2">
        <f>(K1r*D111-(k2r+k3r/(1+k4r*C111)+k5r/(1+k6r*C111))*(L110+F110*C111)+(k4r/(1+k4r*C111))*(M110+G110*C111)+(k6r/(1+k6r*C111))*(N110+H110*C111))/(1+(k2r+k3r/(1+k4r*C111)+k5r/(1+k6r*C111))*C111)</f>
        <v>3.566288642482383</v>
      </c>
      <c r="G111" s="2">
        <f>(k3r*L111-k4r*(M110+G110*C111))/(1+k4r*C111)</f>
        <v>16.603144401850741</v>
      </c>
      <c r="H111" s="2">
        <f>(k5r*L111-k6r*(N110+H110*C111))/(1+k6r*C111)</f>
        <v>3.7245192880195201</v>
      </c>
      <c r="I111" s="2">
        <f t="shared" si="12"/>
        <v>23.893952332352647</v>
      </c>
      <c r="J111" s="2">
        <f t="shared" si="18"/>
        <v>0.19632639999999998</v>
      </c>
      <c r="K111" s="10">
        <f t="shared" si="19"/>
        <v>23.13452063905854</v>
      </c>
      <c r="L111" s="2">
        <f t="shared" si="15"/>
        <v>325.82584434241232</v>
      </c>
      <c r="M111" s="2">
        <f t="shared" si="16"/>
        <v>971.24048933263452</v>
      </c>
      <c r="N111" s="2">
        <f t="shared" si="17"/>
        <v>307.20324790231473</v>
      </c>
    </row>
    <row r="112" spans="1:14" s="2" customFormat="1" x14ac:dyDescent="0.2">
      <c r="A112" s="1">
        <v>61</v>
      </c>
      <c r="B112" s="1">
        <v>4.8704200000000002</v>
      </c>
      <c r="C112" s="2">
        <f t="shared" si="13"/>
        <v>0.5</v>
      </c>
      <c r="D112" s="2">
        <f t="shared" si="14"/>
        <v>553.3629373445001</v>
      </c>
      <c r="F112" s="2">
        <f>(K1r*D112-(k2r+k3r/(1+k4r*C112)+k5r/(1+k6r*C112))*(L111+F111*C112)+(k4r/(1+k4r*C112))*(M111+G111*C112)+(k6r/(1+k6r*C112))*(N111+H111*C112))/(1+(k2r+k3r/(1+k4r*C112)+k5r/(1+k6r*C112))*C112)</f>
        <v>3.5385825477118877</v>
      </c>
      <c r="G112" s="2">
        <f>(k3r*L112-k4r*(M111+G111*C112))/(1+k4r*C112)</f>
        <v>16.486393083730622</v>
      </c>
      <c r="H112" s="2">
        <f>(k5r*L112-k6r*(N111+H111*C112))/(1+k6r*C112)</f>
        <v>3.6932313438518025</v>
      </c>
      <c r="I112" s="2">
        <f t="shared" si="12"/>
        <v>23.718206975294311</v>
      </c>
      <c r="J112" s="2">
        <f t="shared" si="18"/>
        <v>0.19481680000000001</v>
      </c>
      <c r="K112" s="10">
        <f t="shared" si="19"/>
        <v>22.964295496282539</v>
      </c>
      <c r="L112" s="2">
        <f t="shared" si="15"/>
        <v>329.37827993750943</v>
      </c>
      <c r="M112" s="2">
        <f t="shared" si="16"/>
        <v>987.78525807542519</v>
      </c>
      <c r="N112" s="2">
        <f t="shared" si="17"/>
        <v>310.91212321825037</v>
      </c>
    </row>
    <row r="113" spans="1:14" s="2" customFormat="1" x14ac:dyDescent="0.2">
      <c r="A113" s="1">
        <v>62</v>
      </c>
      <c r="B113" s="1">
        <v>4.8334799999999998</v>
      </c>
      <c r="C113" s="2">
        <f t="shared" si="13"/>
        <v>0.5</v>
      </c>
      <c r="D113" s="2">
        <f t="shared" si="14"/>
        <v>558.21488734450008</v>
      </c>
      <c r="F113" s="2">
        <f>(K1r*D113-(k2r+k3r/(1+k4r*C113)+k5r/(1+k6r*C113))*(L112+F112*C113)+(k4r/(1+k4r*C113))*(M112+G112*C113)+(k6r/(1+k6r*C113))*(N112+H112*C113))/(1+(k2r+k3r/(1+k4r*C113)+k5r/(1+k6r*C113))*C113)</f>
        <v>3.5113785070684749</v>
      </c>
      <c r="G113" s="2">
        <f>(k3r*L113-k4r*(M112+G112*C113))/(1+k4r*C113)</f>
        <v>16.369979865478442</v>
      </c>
      <c r="H113" s="2">
        <f>(k5r*L113-k6r*(N112+H112*C113))/(1+k6r*C113)</f>
        <v>3.6626402863133345</v>
      </c>
      <c r="I113" s="2">
        <f t="shared" si="12"/>
        <v>23.54399865886025</v>
      </c>
      <c r="J113" s="2">
        <f t="shared" si="18"/>
        <v>0.19333919999999999</v>
      </c>
      <c r="K113" s="10">
        <f t="shared" si="19"/>
        <v>22.795577912505841</v>
      </c>
      <c r="L113" s="2">
        <f t="shared" si="15"/>
        <v>332.90326046489963</v>
      </c>
      <c r="M113" s="2">
        <f t="shared" si="16"/>
        <v>1004.2134445500297</v>
      </c>
      <c r="N113" s="2">
        <f t="shared" si="17"/>
        <v>314.59005903333292</v>
      </c>
    </row>
    <row r="114" spans="1:14" s="2" customFormat="1" x14ac:dyDescent="0.2">
      <c r="A114" s="1">
        <v>63</v>
      </c>
      <c r="B114" s="1">
        <v>4.7972799999999998</v>
      </c>
      <c r="C114" s="2">
        <f t="shared" si="13"/>
        <v>0.5</v>
      </c>
      <c r="D114" s="2">
        <f t="shared" si="14"/>
        <v>563.03026734450009</v>
      </c>
      <c r="F114" s="2">
        <f>(K1r*D114-(k2r+k3r/(1+k4r*C114)+k5r/(1+k6r*C114))*(L113+F113*C114)+(k4r/(1+k4r*C114))*(M113+G113*C114)+(k6r/(1+k6r*C114))*(N113+H113*C114))/(1+(k2r+k3r/(1+k4r*C114)+k5r/(1+k6r*C114))*C114)</f>
        <v>3.4846501327259243</v>
      </c>
      <c r="G114" s="2">
        <f>(k3r*L114-k4r*(M113+G113*C114))/(1+k4r*C114)</f>
        <v>16.253983641776507</v>
      </c>
      <c r="H114" s="2">
        <f>(k5r*L114-k6r*(N113+H113*C114))/(1+k6r*C114)</f>
        <v>3.6327082924194922</v>
      </c>
      <c r="I114" s="2">
        <f t="shared" si="12"/>
        <v>23.371342066921926</v>
      </c>
      <c r="J114" s="2">
        <f t="shared" si="18"/>
        <v>0.19189119999999998</v>
      </c>
      <c r="K114" s="10">
        <f t="shared" si="19"/>
        <v>22.628379584245049</v>
      </c>
      <c r="L114" s="2">
        <f t="shared" si="15"/>
        <v>336.40127478479684</v>
      </c>
      <c r="M114" s="2">
        <f t="shared" si="16"/>
        <v>1020.5254263036572</v>
      </c>
      <c r="N114" s="2">
        <f t="shared" si="17"/>
        <v>318.23773332269934</v>
      </c>
    </row>
    <row r="115" spans="1:14" s="2" customFormat="1" x14ac:dyDescent="0.2">
      <c r="A115" s="1">
        <v>64</v>
      </c>
      <c r="B115" s="1">
        <v>4.7617700000000003</v>
      </c>
      <c r="C115" s="2">
        <f t="shared" si="13"/>
        <v>0.5</v>
      </c>
      <c r="D115" s="2">
        <f t="shared" si="14"/>
        <v>567.80979234450012</v>
      </c>
      <c r="F115" s="2">
        <f>(K1r*D115-(k2r+k3r/(1+k4r*C115)+k5r/(1+k6r*C115))*(L114+F114*C115)+(k4r/(1+k4r*C115))*(M114+G114*C115)+(k6r/(1+k6r*C115))*(N114+H114*C115))/(1+(k2r+k3r/(1+k4r*C115)+k5r/(1+k6r*C115))*C115)</f>
        <v>3.4583715413635323</v>
      </c>
      <c r="G115" s="2">
        <f>(k3r*L115-k4r*(M114+G114*C115))/(1+k4r*C115)</f>
        <v>16.138474359161997</v>
      </c>
      <c r="H115" s="2">
        <f>(k5r*L115-k6r*(N114+H114*C115))/(1+k6r*C115)</f>
        <v>3.6033996641695474</v>
      </c>
      <c r="I115" s="2">
        <f t="shared" si="12"/>
        <v>23.200245564695077</v>
      </c>
      <c r="J115" s="2">
        <f t="shared" si="18"/>
        <v>0.19047080000000002</v>
      </c>
      <c r="K115" s="10">
        <f t="shared" si="19"/>
        <v>22.462706542107274</v>
      </c>
      <c r="L115" s="2">
        <f t="shared" si="15"/>
        <v>339.87278562184156</v>
      </c>
      <c r="M115" s="2">
        <f t="shared" si="16"/>
        <v>1036.7216553041264</v>
      </c>
      <c r="N115" s="2">
        <f t="shared" si="17"/>
        <v>321.85578730099388</v>
      </c>
    </row>
    <row r="116" spans="1:14" s="2" customFormat="1" x14ac:dyDescent="0.2">
      <c r="A116" s="1">
        <v>65</v>
      </c>
      <c r="B116" s="1">
        <v>4.7268999999999997</v>
      </c>
      <c r="C116" s="2">
        <f t="shared" si="13"/>
        <v>0.5</v>
      </c>
      <c r="D116" s="2">
        <f t="shared" si="14"/>
        <v>572.5541273445001</v>
      </c>
      <c r="F116" s="2">
        <f>(K1r*D116-(k2r+k3r/(1+k4r*C116)+k5r/(1+k6r*C116))*(L115+F115*C116)+(k4r/(1+k4r*C116))*(M115+G115*C116)+(k6r/(1+k6r*C116))*(N115+H115*C116))/(1+(k2r+k3r/(1+k4r*C116)+k5r/(1+k6r*C116))*C116)</f>
        <v>3.4325183330196181</v>
      </c>
      <c r="G116" s="2">
        <f>(k3r*L116-k4r*(M115+G115*C116))/(1+k4r*C116)</f>
        <v>16.023513646459758</v>
      </c>
      <c r="H116" s="2">
        <f>(k5r*L116-k6r*(N115+H115*C116))/(1+k6r*C116)</f>
        <v>3.5746806229008139</v>
      </c>
      <c r="I116" s="2">
        <f t="shared" si="12"/>
        <v>23.030712602380191</v>
      </c>
      <c r="J116" s="2">
        <f t="shared" si="18"/>
        <v>0.18907599999999999</v>
      </c>
      <c r="K116" s="10">
        <f t="shared" si="19"/>
        <v>22.298560098284984</v>
      </c>
      <c r="L116" s="2">
        <f t="shared" si="15"/>
        <v>343.31823055903311</v>
      </c>
      <c r="M116" s="2">
        <f t="shared" si="16"/>
        <v>1052.8026493069374</v>
      </c>
      <c r="N116" s="2">
        <f t="shared" si="17"/>
        <v>325.44482744452904</v>
      </c>
    </row>
    <row r="117" spans="1:14" s="2" customFormat="1" x14ac:dyDescent="0.2">
      <c r="A117" s="1">
        <v>66</v>
      </c>
      <c r="B117" s="1">
        <v>4.6926199999999998</v>
      </c>
      <c r="C117" s="2">
        <f t="shared" si="13"/>
        <v>0.5</v>
      </c>
      <c r="D117" s="2">
        <f t="shared" si="14"/>
        <v>577.26388734450006</v>
      </c>
      <c r="F117" s="2">
        <f>(K1r*D117-(k2r+k3r/(1+k4r*C117)+k5r/(1+k6r*C117))*(L116+F116*C117)+(k4r/(1+k4r*C117))*(M116+G116*C117)+(k6r/(1+k6r*C117))*(N116+H116*C117))/(1+(k2r+k3r/(1+k4r*C117)+k5r/(1+k6r*C117))*C117)</f>
        <v>3.4070665793648089</v>
      </c>
      <c r="G117" s="2">
        <f>(k3r*L117-k4r*(M116+G116*C117))/(1+k4r*C117)</f>
        <v>15.90915541125532</v>
      </c>
      <c r="H117" s="2">
        <f>(k5r*L117-k6r*(N116+H116*C117))/(1+k6r*C117)</f>
        <v>3.5465191380447045</v>
      </c>
      <c r="I117" s="2">
        <f t="shared" si="12"/>
        <v>22.862741128664833</v>
      </c>
      <c r="J117" s="2">
        <f t="shared" si="18"/>
        <v>0.1877048</v>
      </c>
      <c r="K117" s="10">
        <f t="shared" si="19"/>
        <v>22.135936283518237</v>
      </c>
      <c r="L117" s="2">
        <f t="shared" si="15"/>
        <v>346.73802301522534</v>
      </c>
      <c r="M117" s="2">
        <f t="shared" si="16"/>
        <v>1068.7689838357949</v>
      </c>
      <c r="N117" s="2">
        <f t="shared" si="17"/>
        <v>329.00542732500179</v>
      </c>
    </row>
    <row r="118" spans="1:14" s="2" customFormat="1" x14ac:dyDescent="0.2">
      <c r="A118" s="1">
        <v>67</v>
      </c>
      <c r="B118" s="1">
        <v>4.6589</v>
      </c>
      <c r="C118" s="2">
        <f t="shared" si="13"/>
        <v>0.5</v>
      </c>
      <c r="D118" s="2">
        <f t="shared" si="14"/>
        <v>581.93964734450003</v>
      </c>
      <c r="F118" s="2">
        <f>(K1r*D118-(k2r+k3r/(1+k4r*C118)+k5r/(1+k6r*C118))*(L117+F117*C118)+(k4r/(1+k4r*C118))*(M117+G117*C118)+(k6r/(1+k6r*C118))*(N117+H117*C118))/(1+(k2r+k3r/(1+k4r*C118)+k5r/(1+k6r*C118))*C118)</f>
        <v>3.3819951619644137</v>
      </c>
      <c r="G118" s="2">
        <f>(k3r*L118-k4r*(M117+G117*C118))/(1+k4r*C118)</f>
        <v>15.795446536689626</v>
      </c>
      <c r="H118" s="2">
        <f>(k5r*L118-k6r*(N117+H117*C118))/(1+k6r*C118)</f>
        <v>3.5188849076119633</v>
      </c>
      <c r="I118" s="2">
        <f t="shared" si="12"/>
        <v>22.696326606266002</v>
      </c>
      <c r="J118" s="2">
        <f t="shared" si="18"/>
        <v>0.18635599999999999</v>
      </c>
      <c r="K118" s="10">
        <f t="shared" si="19"/>
        <v>21.97482954201536</v>
      </c>
      <c r="L118" s="2">
        <f t="shared" si="15"/>
        <v>350.13255388588993</v>
      </c>
      <c r="M118" s="2">
        <f t="shared" si="16"/>
        <v>1084.6212848097673</v>
      </c>
      <c r="N118" s="2">
        <f t="shared" si="17"/>
        <v>332.53812934783014</v>
      </c>
    </row>
    <row r="119" spans="1:14" s="2" customFormat="1" x14ac:dyDescent="0.2">
      <c r="A119" s="1">
        <v>68</v>
      </c>
      <c r="B119" s="1">
        <v>4.6257099999999998</v>
      </c>
      <c r="C119" s="2">
        <f t="shared" si="13"/>
        <v>0.5</v>
      </c>
      <c r="D119" s="2">
        <f t="shared" si="14"/>
        <v>586.5819523445</v>
      </c>
      <c r="F119" s="2">
        <f>(K1r*D119-(k2r+k3r/(1+k4r*C119)+k5r/(1+k6r*C119))*(L118+F118*C119)+(k4r/(1+k4r*C119))*(M118+G118*C119)+(k6r/(1+k6r*C119))*(N118+H118*C119))/(1+(k2r+k3r/(1+k4r*C119)+k5r/(1+k6r*C119))*C119)</f>
        <v>3.3572865963005678</v>
      </c>
      <c r="G119" s="2">
        <f>(k3r*L119-k4r*(M118+G118*C119))/(1+k4r*C119)</f>
        <v>15.682427852779384</v>
      </c>
      <c r="H119" s="2">
        <f>(k5r*L119-k6r*(N118+H118*C119))/(1+k6r*C119)</f>
        <v>3.4917496297065944</v>
      </c>
      <c r="I119" s="2">
        <f t="shared" si="12"/>
        <v>22.531464078786545</v>
      </c>
      <c r="J119" s="2">
        <f t="shared" si="18"/>
        <v>0.18502839999999998</v>
      </c>
      <c r="K119" s="10">
        <f t="shared" si="19"/>
        <v>21.815233915635083</v>
      </c>
      <c r="L119" s="2">
        <f t="shared" si="15"/>
        <v>353.50219476502241</v>
      </c>
      <c r="M119" s="2">
        <f t="shared" si="16"/>
        <v>1100.3602220045018</v>
      </c>
      <c r="N119" s="2">
        <f t="shared" si="17"/>
        <v>336.0434466164894</v>
      </c>
    </row>
    <row r="120" spans="1:14" s="2" customFormat="1" x14ac:dyDescent="0.2">
      <c r="A120" s="1">
        <v>69</v>
      </c>
      <c r="B120" s="1">
        <v>4.5929799999999998</v>
      </c>
      <c r="C120" s="2">
        <f t="shared" si="13"/>
        <v>0.5</v>
      </c>
      <c r="D120" s="2">
        <f t="shared" si="14"/>
        <v>591.19129734449996</v>
      </c>
      <c r="F120" s="2">
        <f>(K1r*D120-(k2r+k3r/(1+k4r*C120)+k5r/(1+k6r*C120))*(L119+F119*C120)+(k4r/(1+k4r*C120))*(M119+G119*C120)+(k6r/(1+k6r*C120))*(N119+H119*C120))/(1+(k2r+k3r/(1+k4r*C120)+k5r/(1+k6r*C120))*C120)</f>
        <v>3.3329193179854046</v>
      </c>
      <c r="G120" s="2">
        <f>(k3r*L120-k4r*(M119+G119*C120))/(1+k4r*C120)</f>
        <v>15.570134388183916</v>
      </c>
      <c r="H120" s="2">
        <f>(k5r*L120-k6r*(N119+H119*C120))/(1+k6r*C120)</f>
        <v>3.465086598331391</v>
      </c>
      <c r="I120" s="2">
        <f t="shared" si="12"/>
        <v>22.368140304500713</v>
      </c>
      <c r="J120" s="2">
        <f t="shared" si="18"/>
        <v>0.1837192</v>
      </c>
      <c r="K120" s="10">
        <f t="shared" si="19"/>
        <v>21.657133892320683</v>
      </c>
      <c r="L120" s="2">
        <f t="shared" si="15"/>
        <v>356.84729772216542</v>
      </c>
      <c r="M120" s="2">
        <f t="shared" si="16"/>
        <v>1115.9865031249835</v>
      </c>
      <c r="N120" s="2">
        <f t="shared" si="17"/>
        <v>339.52186473050841</v>
      </c>
    </row>
    <row r="121" spans="1:14" s="2" customFormat="1" x14ac:dyDescent="0.2">
      <c r="A121" s="1">
        <v>70</v>
      </c>
      <c r="B121" s="1">
        <v>4.5607100000000003</v>
      </c>
      <c r="C121" s="2">
        <f t="shared" si="13"/>
        <v>0.5</v>
      </c>
      <c r="D121" s="2">
        <f t="shared" si="14"/>
        <v>595.76814234450001</v>
      </c>
      <c r="F121" s="2">
        <f>(K1r*D121-(k2r+k3r/(1+k4r*C121)+k5r/(1+k6r*C121))*(L120+F120*C121)+(k4r/(1+k4r*C121))*(M120+G120*C121)+(k6r/(1+k6r*C121))*(N120+H120*C121))/(1+(k2r+k3r/(1+k4r*C121)+k5r/(1+k6r*C121))*C121)</f>
        <v>3.3088743963391281</v>
      </c>
      <c r="G121" s="2">
        <f>(k3r*L121-k4r*(M120+G120*C121))/(1+k4r*C121)</f>
        <v>15.458595512109042</v>
      </c>
      <c r="H121" s="2">
        <f>(k5r*L121-k6r*(N120+H120*C121))/(1+k6r*C121)</f>
        <v>3.4388702817551962</v>
      </c>
      <c r="I121" s="2">
        <f t="shared" si="12"/>
        <v>22.206340190203367</v>
      </c>
      <c r="J121" s="2">
        <f t="shared" si="18"/>
        <v>0.18242840000000002</v>
      </c>
      <c r="K121" s="10">
        <f t="shared" si="19"/>
        <v>21.500514982595231</v>
      </c>
      <c r="L121" s="2">
        <f t="shared" si="15"/>
        <v>360.16819457932769</v>
      </c>
      <c r="M121" s="2">
        <f t="shared" si="16"/>
        <v>1131.50086807513</v>
      </c>
      <c r="N121" s="2">
        <f t="shared" si="17"/>
        <v>342.97384317055173</v>
      </c>
    </row>
    <row r="122" spans="1:14" s="2" customFormat="1" x14ac:dyDescent="0.2">
      <c r="A122" s="1">
        <v>71</v>
      </c>
      <c r="B122" s="1">
        <v>4.5288599999999999</v>
      </c>
      <c r="C122" s="2">
        <f t="shared" si="13"/>
        <v>0.5</v>
      </c>
      <c r="D122" s="2">
        <f t="shared" si="14"/>
        <v>600.31292734450005</v>
      </c>
      <c r="F122" s="2">
        <f>(K1r*D122-(k2r+k3r/(1+k4r*C122)+k5r/(1+k6r*C122))*(L121+F121*C122)+(k4r/(1+k4r*C122))*(M121+G121*C122)+(k6r/(1+k6r*C122))*(N121+H121*C122))/(1+(k2r+k3r/(1+k4r*C122)+k5r/(1+k6r*C122))*C122)</f>
        <v>3.2851377947352667</v>
      </c>
      <c r="G122" s="2">
        <f>(k3r*L122-k4r*(M121+G121*C122))/(1+k4r*C122)</f>
        <v>15.347835944793895</v>
      </c>
      <c r="H122" s="2">
        <f>(k5r*L122-k6r*(N121+H121*C122))/(1+k6r*C122)</f>
        <v>3.4130767933519155</v>
      </c>
      <c r="I122" s="2">
        <f t="shared" si="12"/>
        <v>22.046050532881079</v>
      </c>
      <c r="J122" s="2">
        <f t="shared" si="18"/>
        <v>0.18115439999999999</v>
      </c>
      <c r="K122" s="10">
        <f t="shared" si="19"/>
        <v>21.345362911565836</v>
      </c>
      <c r="L122" s="2">
        <f t="shared" si="15"/>
        <v>363.46520067486489</v>
      </c>
      <c r="M122" s="2">
        <f t="shared" si="16"/>
        <v>1146.9040838035814</v>
      </c>
      <c r="N122" s="2">
        <f t="shared" si="17"/>
        <v>346.39981670810528</v>
      </c>
    </row>
    <row r="123" spans="1:14" s="2" customFormat="1" x14ac:dyDescent="0.2">
      <c r="A123" s="1">
        <v>72</v>
      </c>
      <c r="B123" s="1">
        <v>4.4973900000000002</v>
      </c>
      <c r="C123" s="2">
        <f t="shared" si="13"/>
        <v>0.5</v>
      </c>
      <c r="D123" s="2">
        <f t="shared" si="14"/>
        <v>604.8260523445</v>
      </c>
      <c r="F123" s="2">
        <f>(K1r*D123-(k2r+k3r/(1+k4r*C123)+k5r/(1+k6r*C123))*(L122+F122*C123)+(k4r/(1+k4r*C123))*(M122+G122*C123)+(k6r/(1+k6r*C123))*(N122+H122*C123))/(1+(k2r+k3r/(1+k4r*C123)+k5r/(1+k6r*C123))*C123)</f>
        <v>3.2616918323934501</v>
      </c>
      <c r="G123" s="2">
        <f>(k3r*L123-k4r*(M122+G122*C123))/(1+k4r*C123)</f>
        <v>15.237876106231157</v>
      </c>
      <c r="H123" s="2">
        <f>(k5r*L123-k6r*(N122+H122*C123))/(1+k6r*C123)</f>
        <v>3.3876837061178184</v>
      </c>
      <c r="I123" s="2">
        <f t="shared" si="12"/>
        <v>21.887251644742427</v>
      </c>
      <c r="J123" s="2">
        <f t="shared" si="18"/>
        <v>0.17989560000000002</v>
      </c>
      <c r="K123" s="10">
        <f t="shared" si="19"/>
        <v>21.191657178952727</v>
      </c>
      <c r="L123" s="2">
        <f t="shared" si="15"/>
        <v>366.73861548842928</v>
      </c>
      <c r="M123" s="2">
        <f t="shared" si="16"/>
        <v>1162.1969398290939</v>
      </c>
      <c r="N123" s="2">
        <f t="shared" si="17"/>
        <v>349.80019695784017</v>
      </c>
    </row>
    <row r="124" spans="1:14" s="2" customFormat="1" x14ac:dyDescent="0.2">
      <c r="A124" s="1">
        <v>73</v>
      </c>
      <c r="B124" s="1">
        <v>4.4662800000000002</v>
      </c>
      <c r="C124" s="2">
        <f t="shared" si="13"/>
        <v>0.5</v>
      </c>
      <c r="D124" s="2">
        <f t="shared" si="14"/>
        <v>609.30788734450005</v>
      </c>
      <c r="F124" s="2">
        <f>(K1r*D124-(k2r+k3r/(1+k4r*C124)+k5r/(1+k6r*C124))*(L123+F123*C124)+(k4r/(1+k4r*C124))*(M123+G123*C124)+(k6r/(1+k6r*C124))*(N123+H123*C124))/(1+(k2r+k3r/(1+k4r*C124)+k5r/(1+k6r*C124))*C124)</f>
        <v>3.2385203008668295</v>
      </c>
      <c r="G124" s="2">
        <f>(k3r*L124-k4r*(M123+G123*C124))/(1+k4r*C124)</f>
        <v>15.128732114050159</v>
      </c>
      <c r="H124" s="2">
        <f>(k5r*L124-k6r*(N123+H123*C124))/(1+k6r*C124)</f>
        <v>3.3626695898473322</v>
      </c>
      <c r="I124" s="2">
        <f t="shared" si="12"/>
        <v>21.729922004764322</v>
      </c>
      <c r="J124" s="2">
        <f t="shared" si="18"/>
        <v>0.17865120000000001</v>
      </c>
      <c r="K124" s="10">
        <f t="shared" si="19"/>
        <v>21.039376324573748</v>
      </c>
      <c r="L124" s="2">
        <f t="shared" si="15"/>
        <v>369.98872155505944</v>
      </c>
      <c r="M124" s="2">
        <f t="shared" si="16"/>
        <v>1177.3802439392346</v>
      </c>
      <c r="N124" s="2">
        <f t="shared" si="17"/>
        <v>353.17537360582276</v>
      </c>
    </row>
    <row r="125" spans="1:14" s="2" customFormat="1" x14ac:dyDescent="0.2">
      <c r="A125" s="1">
        <v>74</v>
      </c>
      <c r="B125" s="1">
        <v>4.4355099999999998</v>
      </c>
      <c r="C125" s="2">
        <f t="shared" si="13"/>
        <v>0.5</v>
      </c>
      <c r="D125" s="2">
        <f t="shared" si="14"/>
        <v>613.75878234449999</v>
      </c>
      <c r="F125" s="2">
        <f>(K1r*D125-(k2r+k3r/(1+k4r*C125)+k5r/(1+k6r*C125))*(L124+F124*C125)+(k4r/(1+k4r*C125))*(M124+G124*C125)+(k6r/(1+k6r*C125))*(N124+H124*C125))/(1+(k2r+k3r/(1+k4r*C125)+k5r/(1+k6r*C125))*C125)</f>
        <v>3.215610165777647</v>
      </c>
      <c r="G125" s="2">
        <f>(k3r*L125-k4r*(M124+G124*C125))/(1+k4r*C125)</f>
        <v>15.020416446695961</v>
      </c>
      <c r="H125" s="2">
        <f>(k5r*L125-k6r*(N124+H124*C125))/(1+k6r*C125)</f>
        <v>3.3380142522973308</v>
      </c>
      <c r="I125" s="2">
        <f t="shared" si="12"/>
        <v>21.574040864770939</v>
      </c>
      <c r="J125" s="2">
        <f t="shared" si="18"/>
        <v>0.17742040000000001</v>
      </c>
      <c r="K125" s="10">
        <f t="shared" si="19"/>
        <v>20.8884996301801</v>
      </c>
      <c r="L125" s="2">
        <f t="shared" si="15"/>
        <v>373.21578678838171</v>
      </c>
      <c r="M125" s="2">
        <f t="shared" si="16"/>
        <v>1192.4548182196077</v>
      </c>
      <c r="N125" s="2">
        <f t="shared" si="17"/>
        <v>356.52571552689511</v>
      </c>
    </row>
    <row r="126" spans="1:14" s="2" customFormat="1" x14ac:dyDescent="0.2">
      <c r="A126" s="1">
        <v>75</v>
      </c>
      <c r="B126" s="1">
        <v>4.4050399999999996</v>
      </c>
      <c r="C126" s="2">
        <f t="shared" si="13"/>
        <v>0.5</v>
      </c>
      <c r="D126" s="2">
        <f t="shared" si="14"/>
        <v>618.17905734449994</v>
      </c>
      <c r="F126" s="2">
        <f>(K1r*D126-(k2r+k3r/(1+k4r*C126)+k5r/(1+k6r*C126))*(L125+F125*C126)+(k4r/(1+k4r*C126))*(M125+G125*C126)+(k6r/(1+k6r*C126))*(N125+H125*C126))/(1+(k2r+k3r/(1+k4r*C126)+k5r/(1+k6r*C126))*C126)</f>
        <v>3.1929468281849989</v>
      </c>
      <c r="G126" s="2">
        <f>(k3r*L126-k4r*(M125+G125*C126))/(1+k4r*C126)</f>
        <v>14.912938277975448</v>
      </c>
      <c r="H126" s="2">
        <f>(k5r*L126-k6r*(N125+H125*C126))/(1+k6r*C126)</f>
        <v>3.3136986604216903</v>
      </c>
      <c r="I126" s="2">
        <f t="shared" si="12"/>
        <v>21.419583766582136</v>
      </c>
      <c r="J126" s="2">
        <f t="shared" si="18"/>
        <v>0.17620159999999999</v>
      </c>
      <c r="K126" s="10">
        <f t="shared" si="19"/>
        <v>20.73900201591885</v>
      </c>
      <c r="L126" s="2">
        <f t="shared" si="15"/>
        <v>376.42006528536302</v>
      </c>
      <c r="M126" s="2">
        <f t="shared" si="16"/>
        <v>1207.4214955819434</v>
      </c>
      <c r="N126" s="2">
        <f t="shared" si="17"/>
        <v>359.85157198325464</v>
      </c>
    </row>
    <row r="127" spans="1:14" s="2" customFormat="1" x14ac:dyDescent="0.2">
      <c r="A127" s="1">
        <v>76</v>
      </c>
      <c r="B127" s="1">
        <v>4.37486</v>
      </c>
      <c r="C127" s="2">
        <f t="shared" si="13"/>
        <v>0.5</v>
      </c>
      <c r="D127" s="2">
        <f t="shared" si="14"/>
        <v>622.56900734449994</v>
      </c>
      <c r="F127" s="2">
        <f>(K1r*D127-(k2r+k3r/(1+k4r*C127)+k5r/(1+k6r*C127))*(L126+F126*C127)+(k4r/(1+k4r*C127))*(M126+G126*C127)+(k6r/(1+k6r*C127))*(N126+H126*C127))/(1+(k2r+k3r/(1+k4r*C127)+k5r/(1+k6r*C127))*C127)</f>
        <v>3.170516528425952</v>
      </c>
      <c r="G127" s="2">
        <f>(k3r*L127-k4r*(M126+G126*C127))/(1+k4r*C127)</f>
        <v>14.806303567499649</v>
      </c>
      <c r="H127" s="2">
        <f>(k5r*L127-k6r*(N126+H126*C127))/(1+k6r*C127)</f>
        <v>3.2897046636732727</v>
      </c>
      <c r="I127" s="2">
        <f t="shared" si="12"/>
        <v>21.266524759598873</v>
      </c>
      <c r="J127" s="2">
        <f t="shared" si="18"/>
        <v>0.17499439999999999</v>
      </c>
      <c r="K127" s="10">
        <f t="shared" si="19"/>
        <v>20.590858169214918</v>
      </c>
      <c r="L127" s="2">
        <f t="shared" si="15"/>
        <v>379.60179696366851</v>
      </c>
      <c r="M127" s="2">
        <f t="shared" si="16"/>
        <v>1222.281116504681</v>
      </c>
      <c r="N127" s="2">
        <f t="shared" si="17"/>
        <v>363.15327364530214</v>
      </c>
    </row>
    <row r="128" spans="1:14" s="2" customFormat="1" x14ac:dyDescent="0.2">
      <c r="A128" s="1">
        <v>77</v>
      </c>
      <c r="B128" s="1">
        <v>4.3449600000000004</v>
      </c>
      <c r="C128" s="2">
        <f t="shared" si="13"/>
        <v>0.5</v>
      </c>
      <c r="D128" s="2">
        <f t="shared" si="14"/>
        <v>626.92891734449995</v>
      </c>
      <c r="F128" s="2">
        <f>(K1r*D128-(k2r+k3r/(1+k4r*C128)+k5r/(1+k6r*C128))*(L127+F127*C128)+(k4r/(1+k4r*C128))*(M127+G127*C128)+(k6r/(1+k6r*C128))*(N127+H127*C128))/(1+(k2r+k3r/(1+k4r*C128)+k5r/(1+k6r*C128))*C128)</f>
        <v>3.148309828711529</v>
      </c>
      <c r="G128" s="2">
        <f>(k3r*L128-k4r*(M127+G127*C128))/(1+k4r*C128)</f>
        <v>14.700515721000892</v>
      </c>
      <c r="H128" s="2">
        <f>(k5r*L128-k6r*(N127+H127*C128))/(1+k6r*C128)</f>
        <v>3.2660153027451724</v>
      </c>
      <c r="I128" s="2">
        <f t="shared" si="12"/>
        <v>21.114840852457597</v>
      </c>
      <c r="J128" s="2">
        <f t="shared" si="18"/>
        <v>0.17379840000000002</v>
      </c>
      <c r="K128" s="10">
        <f t="shared" si="19"/>
        <v>20.44404561835929</v>
      </c>
      <c r="L128" s="2">
        <f t="shared" si="15"/>
        <v>382.76121014223725</v>
      </c>
      <c r="M128" s="2">
        <f t="shared" si="16"/>
        <v>1237.0345261489313</v>
      </c>
      <c r="N128" s="2">
        <f t="shared" si="17"/>
        <v>366.43113362851136</v>
      </c>
    </row>
    <row r="129" spans="1:14" s="2" customFormat="1" x14ac:dyDescent="0.2">
      <c r="A129" s="1">
        <v>78</v>
      </c>
      <c r="B129" s="1">
        <v>4.3152999999999997</v>
      </c>
      <c r="C129" s="2">
        <f t="shared" si="13"/>
        <v>0.5</v>
      </c>
      <c r="D129" s="2">
        <f t="shared" si="14"/>
        <v>631.2590473445</v>
      </c>
      <c r="F129" s="2">
        <f>(K1r*D129-(k2r+k3r/(1+k4r*C129)+k5r/(1+k6r*C129))*(L128+F128*C129)+(k4r/(1+k4r*C129))*(M128+G128*C129)+(k6r/(1+k6r*C129))*(N128+H128*C129))/(1+(k2r+k3r/(1+k4r*C129)+k5r/(1+k6r*C129))*C129)</f>
        <v>3.1263148073452856</v>
      </c>
      <c r="G129" s="2">
        <f>(k3r*L129-k4r*(M128+G128*C129))/(1+k4r*C129)</f>
        <v>14.595575894225895</v>
      </c>
      <c r="H129" s="2">
        <f>(k5r*L129-k6r*(N128+H128*C129))/(1+k6r*C129)</f>
        <v>3.2426147600693995</v>
      </c>
      <c r="I129" s="2">
        <f t="shared" si="12"/>
        <v>20.964505461640581</v>
      </c>
      <c r="J129" s="2">
        <f t="shared" si="18"/>
        <v>0.17261199999999999</v>
      </c>
      <c r="K129" s="10">
        <f t="shared" si="19"/>
        <v>20.298537243174959</v>
      </c>
      <c r="L129" s="2">
        <f t="shared" si="15"/>
        <v>385.89852246026567</v>
      </c>
      <c r="M129" s="2">
        <f t="shared" si="16"/>
        <v>1251.6825719565447</v>
      </c>
      <c r="N129" s="2">
        <f t="shared" si="17"/>
        <v>369.68544865991862</v>
      </c>
    </row>
    <row r="130" spans="1:14" s="2" customFormat="1" x14ac:dyDescent="0.2">
      <c r="A130" s="1">
        <v>79</v>
      </c>
      <c r="B130" s="1">
        <v>4.2858700000000001</v>
      </c>
      <c r="C130" s="2">
        <f t="shared" si="13"/>
        <v>0.5</v>
      </c>
      <c r="D130" s="2">
        <f t="shared" si="14"/>
        <v>635.55963234449996</v>
      </c>
      <c r="F130" s="2">
        <f>(K1r*D130-(k2r+k3r/(1+k4r*C130)+k5r/(1+k6r*C130))*(L129+F129*C130)+(k4r/(1+k4r*C130))*(M129+G129*C130)+(k6r/(1+k6r*C130))*(N129+H129*C130))/(1+(k2r+k3r/(1+k4r*C130)+k5r/(1+k6r*C130))*C130)</f>
        <v>3.1045187547344</v>
      </c>
      <c r="G130" s="2">
        <f>(k3r*L130-k4r*(M129+G129*C130))/(1+k4r*C130)</f>
        <v>14.491482783490961</v>
      </c>
      <c r="H130" s="2">
        <f>(k5r*L130-k6r*(N129+H129*C130))/(1+k6r*C130)</f>
        <v>3.2194878547913155</v>
      </c>
      <c r="I130" s="2">
        <f t="shared" si="12"/>
        <v>20.815489393016673</v>
      </c>
      <c r="J130" s="2">
        <f t="shared" si="18"/>
        <v>0.1714348</v>
      </c>
      <c r="K130" s="10">
        <f t="shared" si="19"/>
        <v>20.154304617296006</v>
      </c>
      <c r="L130" s="2">
        <f t="shared" si="15"/>
        <v>389.01393924130554</v>
      </c>
      <c r="M130" s="2">
        <f t="shared" si="16"/>
        <v>1266.2261012954032</v>
      </c>
      <c r="N130" s="2">
        <f t="shared" si="17"/>
        <v>372.91649996734895</v>
      </c>
    </row>
    <row r="131" spans="1:14" s="2" customFormat="1" x14ac:dyDescent="0.2">
      <c r="A131" s="1">
        <v>80</v>
      </c>
      <c r="B131" s="1">
        <v>4.2566600000000001</v>
      </c>
      <c r="C131" s="2">
        <f t="shared" si="13"/>
        <v>0.5</v>
      </c>
      <c r="D131" s="2">
        <f t="shared" si="14"/>
        <v>639.83089734449993</v>
      </c>
      <c r="F131" s="2">
        <f>(K1r*D131-(k2r+k3r/(1+k4r*C131)+k5r/(1+k6r*C131))*(L130+F130*C131)+(k4r/(1+k4r*C131))*(M130+G130*C131)+(k6r/(1+k6r*C131))*(N130+H130*C131))/(1+(k2r+k3r/(1+k4r*C131)+k5r/(1+k6r*C131))*C131)</f>
        <v>3.0829127186755723</v>
      </c>
      <c r="G131" s="2">
        <f>(k3r*L131-k4r*(M130+G130*C131))/(1+k4r*C131)</f>
        <v>14.388233035360662</v>
      </c>
      <c r="H131" s="2">
        <f>(k5r*L131-k6r*(N130+H130*C131))/(1+k6r*C131)</f>
        <v>3.1966201969574501</v>
      </c>
      <c r="I131" s="2">
        <f t="shared" si="12"/>
        <v>20.667765950993683</v>
      </c>
      <c r="J131" s="2">
        <f t="shared" si="18"/>
        <v>0.17026640000000001</v>
      </c>
      <c r="K131" s="10">
        <f t="shared" si="19"/>
        <v>20.011321712953933</v>
      </c>
      <c r="L131" s="2">
        <f t="shared" si="15"/>
        <v>392.10765497801054</v>
      </c>
      <c r="M131" s="2">
        <f t="shared" si="16"/>
        <v>1280.6659592048291</v>
      </c>
      <c r="N131" s="2">
        <f t="shared" si="17"/>
        <v>376.12455399322334</v>
      </c>
    </row>
    <row r="132" spans="1:14" s="2" customFormat="1" x14ac:dyDescent="0.2">
      <c r="A132" s="1">
        <v>81</v>
      </c>
      <c r="B132" s="1">
        <v>4.2276400000000001</v>
      </c>
      <c r="C132" s="2">
        <f t="shared" si="13"/>
        <v>0.5</v>
      </c>
      <c r="D132" s="2">
        <f t="shared" si="14"/>
        <v>644.07304734449997</v>
      </c>
      <c r="F132" s="2">
        <f>(K1r*D132-(k2r+k3r/(1+k4r*C132)+k5r/(1+k6r*C132))*(L131+F131*C132)+(k4r/(1+k4r*C132))*(M131+G131*C132)+(k6r/(1+k6r*C132))*(N131+H131*C132))/(1+(k2r+k3r/(1+k4r*C132)+k5r/(1+k6r*C132))*C132)</f>
        <v>3.0614863803469241</v>
      </c>
      <c r="G132" s="2">
        <f>(k3r*L132-k4r*(M131+G131*C132))/(1+k4r*C132)</f>
        <v>14.28582157988185</v>
      </c>
      <c r="H132" s="2">
        <f>(k5r*L132-k6r*(N131+H131*C132))/(1+k6r*C132)</f>
        <v>3.1739982610581303</v>
      </c>
      <c r="I132" s="2">
        <f t="shared" si="12"/>
        <v>20.521306221286906</v>
      </c>
      <c r="J132" s="2">
        <f t="shared" si="18"/>
        <v>0.16910559999999999</v>
      </c>
      <c r="K132" s="10">
        <f t="shared" si="19"/>
        <v>19.869559572435431</v>
      </c>
      <c r="L132" s="2">
        <f t="shared" si="15"/>
        <v>395.1798545275218</v>
      </c>
      <c r="M132" s="2">
        <f t="shared" si="16"/>
        <v>1295.0029865124502</v>
      </c>
      <c r="N132" s="2">
        <f t="shared" si="17"/>
        <v>379.30986322223112</v>
      </c>
    </row>
    <row r="133" spans="1:14" s="2" customFormat="1" x14ac:dyDescent="0.2">
      <c r="A133" s="1">
        <v>82</v>
      </c>
      <c r="B133" s="1">
        <v>4.1988099999999999</v>
      </c>
      <c r="C133" s="2">
        <f t="shared" si="13"/>
        <v>0.5</v>
      </c>
      <c r="D133" s="2">
        <f t="shared" si="14"/>
        <v>648.28627234449993</v>
      </c>
      <c r="F133" s="2">
        <f>(K1r*D133-(k2r+k3r/(1+k4r*C133)+k5r/(1+k6r*C133))*(L132+F132*C133)+(k4r/(1+k4r*C133))*(M132+G132*C133)+(k6r/(1+k6r*C133))*(N132+H132*C133))/(1+(k2r+k3r/(1+k4r*C133)+k5r/(1+k6r*C133))*C133)</f>
        <v>3.0402303442726262</v>
      </c>
      <c r="G133" s="2">
        <f>(k3r*L133-k4r*(M132+G132*C133))/(1+k4r*C133)</f>
        <v>14.18424167107001</v>
      </c>
      <c r="H133" s="2">
        <f>(k5r*L133-k6r*(N132+H132*C133))/(1+k6r*C133)</f>
        <v>3.1516091885584334</v>
      </c>
      <c r="I133" s="2">
        <f t="shared" si="12"/>
        <v>20.376081203901073</v>
      </c>
      <c r="J133" s="2">
        <f t="shared" si="18"/>
        <v>0.1679524</v>
      </c>
      <c r="K133" s="10">
        <f t="shared" si="19"/>
        <v>19.728990355745029</v>
      </c>
      <c r="L133" s="2">
        <f t="shared" si="15"/>
        <v>398.23071288983158</v>
      </c>
      <c r="M133" s="2">
        <f t="shared" si="16"/>
        <v>1309.2380181379262</v>
      </c>
      <c r="N133" s="2">
        <f t="shared" si="17"/>
        <v>382.47266694703939</v>
      </c>
    </row>
    <row r="134" spans="1:14" s="2" customFormat="1" x14ac:dyDescent="0.2">
      <c r="A134" s="1">
        <v>83</v>
      </c>
      <c r="B134" s="1">
        <v>4.1701600000000001</v>
      </c>
      <c r="C134" s="2">
        <f t="shared" si="13"/>
        <v>0.5</v>
      </c>
      <c r="D134" s="2">
        <f t="shared" si="14"/>
        <v>652.47075734449993</v>
      </c>
      <c r="F134" s="2">
        <f>(K1r*D134-(k2r+k3r/(1+k4r*C134)+k5r/(1+k6r*C134))*(L133+F133*C134)+(k4r/(1+k4r*C134))*(M133+G133*C134)+(k6r/(1+k6r*C134))*(N133+H133*C134))/(1+(k2r+k3r/(1+k4r*C134)+k5r/(1+k6r*C134))*C134)</f>
        <v>3.0191382461626599</v>
      </c>
      <c r="G134" s="2">
        <f>(k3r*L134-k4r*(M133+G133*C134))/(1+k4r*C134)</f>
        <v>14.083485354474917</v>
      </c>
      <c r="H134" s="2">
        <f>(k5r*L134-k6r*(N133+H133*C134))/(1+k6r*C134)</f>
        <v>3.1294410261328531</v>
      </c>
      <c r="I134" s="2">
        <f t="shared" si="12"/>
        <v>20.23206462677043</v>
      </c>
      <c r="J134" s="2">
        <f t="shared" si="18"/>
        <v>0.16680639999999999</v>
      </c>
      <c r="K134" s="10">
        <f t="shared" si="19"/>
        <v>19.589588441699611</v>
      </c>
      <c r="L134" s="2">
        <f t="shared" si="15"/>
        <v>401.26039718504921</v>
      </c>
      <c r="M134" s="2">
        <f t="shared" si="16"/>
        <v>1323.3718816506987</v>
      </c>
      <c r="N134" s="2">
        <f t="shared" si="17"/>
        <v>385.61319205438502</v>
      </c>
    </row>
    <row r="135" spans="1:14" s="2" customFormat="1" x14ac:dyDescent="0.2">
      <c r="A135" s="1">
        <v>84</v>
      </c>
      <c r="B135" s="1">
        <v>4.1416599999999999</v>
      </c>
      <c r="C135" s="2">
        <f t="shared" si="13"/>
        <v>0.5</v>
      </c>
      <c r="D135" s="2">
        <f t="shared" si="14"/>
        <v>656.62666734449988</v>
      </c>
      <c r="F135" s="2">
        <f>(K1r*D135-(k2r+k3r/(1+k4r*C135)+k5r/(1+k6r*C135))*(L134+F134*C135)+(k4r/(1+k4r*C135))*(M134+G134*C135)+(k6r/(1+k6r*C135))*(N134+H134*C135))/(1+(k2r+k3r/(1+k4r*C135)+k5r/(1+k6r*C135))*C135)</f>
        <v>2.9982008034128724</v>
      </c>
      <c r="G135" s="2">
        <f>(k3r*L135-k4r*(M134+G134*C135))/(1+k4r*C135)</f>
        <v>13.983543537142037</v>
      </c>
      <c r="H135" s="2">
        <f>(k5r*L135-k6r*(N134+H134*C135))/(1+k6r*C135)</f>
        <v>3.1074825713428114</v>
      </c>
      <c r="I135" s="2">
        <f t="shared" si="12"/>
        <v>20.089226911897718</v>
      </c>
      <c r="J135" s="2">
        <f t="shared" si="18"/>
        <v>0.16566639999999999</v>
      </c>
      <c r="K135" s="10">
        <f t="shared" si="19"/>
        <v>19.451324235421808</v>
      </c>
      <c r="L135" s="2">
        <f t="shared" si="15"/>
        <v>404.26906670983698</v>
      </c>
      <c r="M135" s="2">
        <f t="shared" si="16"/>
        <v>1337.4053960965073</v>
      </c>
      <c r="N135" s="2">
        <f t="shared" si="17"/>
        <v>388.73165385312285</v>
      </c>
    </row>
    <row r="136" spans="1:14" s="2" customFormat="1" x14ac:dyDescent="0.2">
      <c r="A136" s="1">
        <v>85</v>
      </c>
      <c r="B136" s="1">
        <v>4.1132999999999997</v>
      </c>
      <c r="C136" s="2">
        <f t="shared" si="13"/>
        <v>0.5</v>
      </c>
      <c r="D136" s="2">
        <f t="shared" si="14"/>
        <v>660.75414734449987</v>
      </c>
      <c r="F136" s="2">
        <f>(K1r*D136-(k2r+k3r/(1+k4r*C136)+k5r/(1+k6r*C136))*(L135+F135*C136)+(k4r/(1+k4r*C136))*(M135+G135*C136)+(k6r/(1+k6r*C136))*(N135+H135*C136))/(1+(k2r+k3r/(1+k4r*C136)+k5r/(1+k6r*C136))*C136)</f>
        <v>2.9774077849167249</v>
      </c>
      <c r="G136" s="2">
        <f>(k3r*L136-k4r*(M135+G135*C136))/(1+k4r*C136)</f>
        <v>13.884405665898971</v>
      </c>
      <c r="H136" s="2">
        <f>(k5r*L136-k6r*(N135+H135*C136))/(1+k6r*C136)</f>
        <v>3.0857228845831934</v>
      </c>
      <c r="I136" s="2">
        <f t="shared" si="12"/>
        <v>19.94753633539889</v>
      </c>
      <c r="J136" s="2">
        <f t="shared" si="18"/>
        <v>0.16453199999999998</v>
      </c>
      <c r="K136" s="10">
        <f t="shared" si="19"/>
        <v>19.314166881982935</v>
      </c>
      <c r="L136" s="2">
        <f t="shared" si="15"/>
        <v>407.25687100400177</v>
      </c>
      <c r="M136" s="2">
        <f t="shared" si="16"/>
        <v>1351.3393706980278</v>
      </c>
      <c r="N136" s="2">
        <f t="shared" si="17"/>
        <v>391.82825658108584</v>
      </c>
    </row>
    <row r="137" spans="1:14" s="2" customFormat="1" x14ac:dyDescent="0.2">
      <c r="A137" s="1">
        <v>86</v>
      </c>
      <c r="B137" s="1">
        <v>4.0850799999999996</v>
      </c>
      <c r="C137" s="2">
        <f t="shared" si="13"/>
        <v>0.5</v>
      </c>
      <c r="D137" s="2">
        <f t="shared" si="14"/>
        <v>664.85333734449989</v>
      </c>
      <c r="F137" s="2">
        <f>(K1r*D137-(k2r+k3r/(1+k4r*C137)+k5r/(1+k6r*C137))*(L136+F136*C137)+(k4r/(1+k4r*C137))*(M136+G136*C137)+(k6r/(1+k6r*C137))*(N136+H136*C137))/(1+(k2r+k3r/(1+k4r*C137)+k5r/(1+k6r*C137))*C137)</f>
        <v>2.9567526488394043</v>
      </c>
      <c r="G137" s="2">
        <f>(k3r*L137-k4r*(M136+G136*C137))/(1+k4r*C137)</f>
        <v>13.786060065977662</v>
      </c>
      <c r="H137" s="2">
        <f>(k5r*L137-k6r*(N136+H136*C137))/(1+k6r*C137)</f>
        <v>3.0641514904549827</v>
      </c>
      <c r="I137" s="2">
        <f t="shared" si="12"/>
        <v>19.806964205272049</v>
      </c>
      <c r="J137" s="2">
        <f t="shared" si="18"/>
        <v>0.1634032</v>
      </c>
      <c r="K137" s="10">
        <f t="shared" si="19"/>
        <v>19.178088837061168</v>
      </c>
      <c r="L137" s="2">
        <f t="shared" si="15"/>
        <v>410.22395122087983</v>
      </c>
      <c r="M137" s="2">
        <f t="shared" si="16"/>
        <v>1365.174603563966</v>
      </c>
      <c r="N137" s="2">
        <f t="shared" si="17"/>
        <v>394.90319376860492</v>
      </c>
    </row>
    <row r="138" spans="1:14" s="2" customFormat="1" x14ac:dyDescent="0.2">
      <c r="A138" s="1">
        <v>87</v>
      </c>
      <c r="B138" s="1">
        <v>4.0569899999999999</v>
      </c>
      <c r="C138" s="2">
        <f t="shared" si="13"/>
        <v>0.5</v>
      </c>
      <c r="D138" s="2">
        <f t="shared" si="14"/>
        <v>668.92437234449994</v>
      </c>
      <c r="F138" s="2">
        <f>(K1r*D138-(k2r+k3r/(1+k4r*C138)+k5r/(1+k6r*C138))*(L137+F137*C138)+(k4r/(1+k4r*C138))*(M137+G137*C138)+(k6r/(1+k6r*C138))*(N137+H137*C138))/(1+(k2r+k3r/(1+k4r*C138)+k5r/(1+k6r*C138))*C138)</f>
        <v>2.9362301411531186</v>
      </c>
      <c r="G138" s="2">
        <f>(k3r*L138-k4r*(M137+G137*C138))/(1+k4r*C138)</f>
        <v>13.688494481295104</v>
      </c>
      <c r="H138" s="2">
        <f>(k5r*L138-k6r*(N137+H137*C138))/(1+k6r*C138)</f>
        <v>3.0427587458261223</v>
      </c>
      <c r="I138" s="2">
        <f t="shared" si="12"/>
        <v>19.667483368274347</v>
      </c>
      <c r="J138" s="2">
        <f t="shared" si="18"/>
        <v>0.1622796</v>
      </c>
      <c r="K138" s="10">
        <f t="shared" si="19"/>
        <v>19.043063633543373</v>
      </c>
      <c r="L138" s="2">
        <f t="shared" si="15"/>
        <v>413.17044261587608</v>
      </c>
      <c r="M138" s="2">
        <f t="shared" si="16"/>
        <v>1378.9118808376024</v>
      </c>
      <c r="N138" s="2">
        <f t="shared" si="17"/>
        <v>397.95664888674548</v>
      </c>
    </row>
    <row r="139" spans="1:14" s="2" customFormat="1" x14ac:dyDescent="0.2">
      <c r="A139" s="1">
        <v>88</v>
      </c>
      <c r="B139" s="1">
        <v>4.0290100000000004</v>
      </c>
      <c r="C139" s="2">
        <f t="shared" si="13"/>
        <v>0.5</v>
      </c>
      <c r="D139" s="2">
        <f t="shared" si="14"/>
        <v>672.96737234449995</v>
      </c>
      <c r="F139" s="2">
        <f>(K1r*D139-(k2r+k3r/(1+k4r*C139)+k5r/(1+k6r*C139))*(L138+F138*C139)+(k4r/(1+k4r*C139))*(M138+G138*C139)+(k6r/(1+k6r*C139))*(N138+H138*C139))/(1+(k2r+k3r/(1+k4r*C139)+k5r/(1+k6r*C139))*C139)</f>
        <v>2.9158328456878055</v>
      </c>
      <c r="G139" s="2">
        <f>(k3r*L139-k4r*(M138+G138*C139))/(1+k4r*C139)</f>
        <v>13.591696017509083</v>
      </c>
      <c r="H139" s="2">
        <f>(k5r*L139-k6r*(N138+H138*C139))/(1+k6r*C139)</f>
        <v>3.0215356090250816</v>
      </c>
      <c r="I139" s="2">
        <f t="shared" si="12"/>
        <v>19.529064472221972</v>
      </c>
      <c r="J139" s="2">
        <f t="shared" si="18"/>
        <v>0.16116040000000001</v>
      </c>
      <c r="K139" s="10">
        <f t="shared" si="19"/>
        <v>18.909062293333093</v>
      </c>
      <c r="L139" s="2">
        <f t="shared" si="15"/>
        <v>416.09647410929654</v>
      </c>
      <c r="M139" s="2">
        <f t="shared" si="16"/>
        <v>1392.5519760870045</v>
      </c>
      <c r="N139" s="2">
        <f t="shared" si="17"/>
        <v>400.98879606417108</v>
      </c>
    </row>
    <row r="140" spans="1:14" s="2" customFormat="1" x14ac:dyDescent="0.2">
      <c r="A140" s="1">
        <v>89</v>
      </c>
      <c r="B140" s="1">
        <v>4.0011400000000004</v>
      </c>
      <c r="C140" s="2">
        <f t="shared" si="13"/>
        <v>0.5</v>
      </c>
      <c r="D140" s="2">
        <f t="shared" si="14"/>
        <v>676.98244734449997</v>
      </c>
      <c r="F140" s="2">
        <f>(K1r*D140-(k2r+k3r/(1+k4r*C140)+k5r/(1+k6r*C140))*(L139+F139*C140)+(k4r/(1+k4r*C140))*(M139+G139*C140)+(k6r/(1+k6r*C140))*(N139+H139*C140))/(1+(k2r+k3r/(1+k4r*C140)+k5r/(1+k6r*C140))*C140)</f>
        <v>2.8955539994420989</v>
      </c>
      <c r="G140" s="2">
        <f>(k3r*L140-k4r*(M139+G139*C140))/(1+k4r*C140)</f>
        <v>13.495651025935958</v>
      </c>
      <c r="H140" s="2">
        <f>(k5r*L140-k6r*(N139+H139*C140))/(1+k6r*C140)</f>
        <v>3.0004733933050689</v>
      </c>
      <c r="I140" s="2">
        <f t="shared" si="12"/>
        <v>19.391678418683124</v>
      </c>
      <c r="J140" s="2">
        <f t="shared" si="18"/>
        <v>0.16004560000000001</v>
      </c>
      <c r="K140" s="10">
        <f t="shared" si="19"/>
        <v>18.776056881935798</v>
      </c>
      <c r="L140" s="2">
        <f t="shared" si="15"/>
        <v>419.00216753186152</v>
      </c>
      <c r="M140" s="2">
        <f t="shared" si="16"/>
        <v>1406.0956496087269</v>
      </c>
      <c r="N140" s="2">
        <f t="shared" si="17"/>
        <v>403.99980056533616</v>
      </c>
    </row>
    <row r="141" spans="1:14" s="2" customFormat="1" x14ac:dyDescent="0.2">
      <c r="A141" s="1">
        <v>90</v>
      </c>
      <c r="B141" s="1">
        <v>3.97336</v>
      </c>
      <c r="C141" s="2">
        <f t="shared" si="13"/>
        <v>0.5</v>
      </c>
      <c r="D141" s="2">
        <f t="shared" si="14"/>
        <v>680.96969734449999</v>
      </c>
      <c r="F141" s="2">
        <f>(K1r*D141-(k2r+k3r/(1+k4r*C141)+k5r/(1+k6r*C141))*(L140+F140*C141)+(k4r/(1+k4r*C141))*(M140+G140*C141)+(k6r/(1+k6r*C141))*(N140+H140*C141))/(1+(k2r+k3r/(1+k4r*C141)+k5r/(1+k6r*C141))*C141)</f>
        <v>2.8753870825158159</v>
      </c>
      <c r="G141" s="2">
        <f>(k3r*L141-k4r*(M140+G140*C141))/(1+k4r*C141)</f>
        <v>13.400345227788636</v>
      </c>
      <c r="H141" s="2">
        <f>(k5r*L141-k6r*(N140+H140*C141))/(1+k6r*C141)</f>
        <v>2.9795637837912374</v>
      </c>
      <c r="I141" s="2">
        <f t="shared" si="12"/>
        <v>19.255296094095691</v>
      </c>
      <c r="J141" s="2">
        <f t="shared" si="18"/>
        <v>0.1589344</v>
      </c>
      <c r="K141" s="10">
        <f t="shared" si="19"/>
        <v>18.644018650331862</v>
      </c>
      <c r="L141" s="2">
        <f t="shared" si="15"/>
        <v>421.88763807284045</v>
      </c>
      <c r="M141" s="2">
        <f t="shared" si="16"/>
        <v>1419.5436477355893</v>
      </c>
      <c r="N141" s="2">
        <f t="shared" si="17"/>
        <v>406.9898191538843</v>
      </c>
    </row>
    <row r="142" spans="1:14" s="2" customFormat="1" x14ac:dyDescent="0.2">
      <c r="A142" s="1">
        <v>91</v>
      </c>
      <c r="B142" s="1">
        <v>3.9456799999999999</v>
      </c>
      <c r="C142" s="2">
        <f t="shared" si="13"/>
        <v>0.5</v>
      </c>
      <c r="D142" s="2">
        <f t="shared" si="14"/>
        <v>684.92921734449999</v>
      </c>
      <c r="F142" s="2">
        <f>(K1r*D142-(k2r+k3r/(1+k4r*C142)+k5r/(1+k6r*C142))*(L141+F141*C142)+(k4r/(1+k4r*C142))*(M141+G141*C142)+(k6r/(1+k6r*C142))*(N141+H141*C142))/(1+(k2r+k3r/(1+k4r*C142)+k5r/(1+k6r*C142))*C142)</f>
        <v>2.8553270269904041</v>
      </c>
      <c r="G142" s="2">
        <f>(k3r*L142-k4r*(M141+G141*C142))/(1+k4r*C142)</f>
        <v>13.305763910287366</v>
      </c>
      <c r="H142" s="2">
        <f>(k5r*L142-k6r*(N141+H141*C142))/(1+k6r*C142)</f>
        <v>2.9587989239661279</v>
      </c>
      <c r="I142" s="2">
        <f t="shared" si="12"/>
        <v>19.119889861243898</v>
      </c>
      <c r="J142" s="2">
        <f t="shared" ref="J142:J171" si="20">Vb*B142</f>
        <v>0.1578272</v>
      </c>
      <c r="K142" s="10">
        <f t="shared" ref="K142:K171" si="21">J142+(1-Vb)*(I142)</f>
        <v>18.51292146679414</v>
      </c>
      <c r="L142" s="2">
        <f t="shared" si="15"/>
        <v>424.75299512759358</v>
      </c>
      <c r="M142" s="2">
        <f t="shared" si="16"/>
        <v>1432.8967023046273</v>
      </c>
      <c r="N142" s="2">
        <f t="shared" si="17"/>
        <v>409.95900050776299</v>
      </c>
    </row>
    <row r="143" spans="1:14" s="2" customFormat="1" x14ac:dyDescent="0.2">
      <c r="A143" s="1">
        <v>92</v>
      </c>
      <c r="B143" s="1">
        <v>3.9180799999999998</v>
      </c>
      <c r="C143" s="2">
        <f t="shared" si="13"/>
        <v>0.5</v>
      </c>
      <c r="D143" s="2">
        <f t="shared" si="14"/>
        <v>688.86109734449997</v>
      </c>
      <c r="F143" s="2">
        <f>(K1r*D143-(k2r+k3r/(1+k4r*C143)+k5r/(1+k6r*C143))*(L142+F142*C143)+(k4r/(1+k4r*C143))*(M142+G142*C143)+(k6r/(1+k6r*C143))*(N142+H142*C143))/(1+(k2r+k3r/(1+k4r*C143)+k5r/(1+k6r*C143))*C143)</f>
        <v>2.8353693057026885</v>
      </c>
      <c r="G143" s="2">
        <f>(k3r*L143-k4r*(M142+G142*C143))/(1+k4r*C143)</f>
        <v>13.211892142243396</v>
      </c>
      <c r="H143" s="2">
        <f>(k5r*L143-k6r*(N142+H142*C143))/(1+k6r*C143)</f>
        <v>2.9381715134898263</v>
      </c>
      <c r="I143" s="2">
        <f t="shared" ref="I143:I171" si="22">F143+G143+H143</f>
        <v>18.985432961435912</v>
      </c>
      <c r="J143" s="2">
        <f t="shared" si="20"/>
        <v>0.15672320000000001</v>
      </c>
      <c r="K143" s="10">
        <f t="shared" si="21"/>
        <v>18.382738842978473</v>
      </c>
      <c r="L143" s="2">
        <f t="shared" si="15"/>
        <v>427.5983432939401</v>
      </c>
      <c r="M143" s="2">
        <f t="shared" si="16"/>
        <v>1446.1555303308926</v>
      </c>
      <c r="N143" s="2">
        <f t="shared" si="17"/>
        <v>412.90748572649096</v>
      </c>
    </row>
    <row r="144" spans="1:14" s="2" customFormat="1" x14ac:dyDescent="0.2">
      <c r="A144" s="1">
        <v>93</v>
      </c>
      <c r="B144" s="1">
        <v>3.8905599999999998</v>
      </c>
      <c r="C144" s="2">
        <f t="shared" ref="C144:C171" si="23">(A144-A143)/2</f>
        <v>0.5</v>
      </c>
      <c r="D144" s="2">
        <f t="shared" ref="D144:D171" si="24">D143+0.5*(B144+B143)*(A144-A143)</f>
        <v>692.76541734449995</v>
      </c>
      <c r="F144" s="2">
        <f>(K1r*D144-(k2r+k3r/(1+k4r*C144)+k5r/(1+k6r*C144))*(L143+F143*C144)+(k4r/(1+k4r*C144))*(M143+G143*C144)+(k6r/(1+k6r*C144))*(N143+H143*C144))/(1+(k2r+k3r/(1+k4r*C144)+k5r/(1+k6r*C144))*C144)</f>
        <v>2.8155082944452983</v>
      </c>
      <c r="G144" s="2">
        <f>(k3r*L144-k4r*(M143+G143*C144))/(1+k4r*C144)</f>
        <v>13.118714730441084</v>
      </c>
      <c r="H144" s="2">
        <f>(k5r*L144-k6r*(N143+H143*C144))/(1+k6r*C144)</f>
        <v>2.9176746565051364</v>
      </c>
      <c r="I144" s="2">
        <f t="shared" si="22"/>
        <v>18.85189768139152</v>
      </c>
      <c r="J144" s="2">
        <f t="shared" si="20"/>
        <v>0.15562239999999999</v>
      </c>
      <c r="K144" s="10">
        <f t="shared" si="21"/>
        <v>18.253444174135858</v>
      </c>
      <c r="L144" s="2">
        <f t="shared" ref="L144:L171" si="25">L143+0.5*(F144+F143)*(A144-A143)</f>
        <v>430.42378209401409</v>
      </c>
      <c r="M144" s="2">
        <f t="shared" ref="M144:M171" si="26">M143+0.5*(G144+G143)*(A144-A143)</f>
        <v>1459.3208337672347</v>
      </c>
      <c r="N144" s="2">
        <f t="shared" ref="N144:N171" si="27">N143+0.5*(H144+H143)*(A144-A143)</f>
        <v>415.83540881148843</v>
      </c>
    </row>
    <row r="145" spans="1:14" s="2" customFormat="1" x14ac:dyDescent="0.2">
      <c r="A145" s="1">
        <v>94</v>
      </c>
      <c r="B145" s="1">
        <v>3.8631099999999998</v>
      </c>
      <c r="C145" s="2">
        <f t="shared" si="23"/>
        <v>0.5</v>
      </c>
      <c r="D145" s="2">
        <f t="shared" si="24"/>
        <v>696.64225234449998</v>
      </c>
      <c r="F145" s="2">
        <f>(K1r*D145-(k2r+k3r/(1+k4r*C145)+k5r/(1+k6r*C145))*(L144+F144*C145)+(k4r/(1+k4r*C145))*(M144+G144*C145)+(k6r/(1+k6r*C145))*(N144+H144*C145))/(1+(k2r+k3r/(1+k4r*C145)+k5r/(1+k6r*C145))*C145)</f>
        <v>2.7957393764809471</v>
      </c>
      <c r="G145" s="2">
        <f>(k3r*L145-k4r*(M144+G144*C145))/(1+k4r*C145)</f>
        <v>13.026216223680663</v>
      </c>
      <c r="H145" s="2">
        <f>(k5r*L145-k6r*(N144+H144*C145))/(1+k6r*C145)</f>
        <v>2.8973017799520369</v>
      </c>
      <c r="I145" s="2">
        <f t="shared" si="22"/>
        <v>18.719257380113646</v>
      </c>
      <c r="J145" s="2">
        <f t="shared" si="20"/>
        <v>0.15452440000000001</v>
      </c>
      <c r="K145" s="10">
        <f t="shared" si="21"/>
        <v>18.125011484909098</v>
      </c>
      <c r="L145" s="2">
        <f t="shared" si="25"/>
        <v>433.2294059294772</v>
      </c>
      <c r="M145" s="2">
        <f t="shared" si="26"/>
        <v>1472.3932992442956</v>
      </c>
      <c r="N145" s="2">
        <f t="shared" si="27"/>
        <v>418.74289702971703</v>
      </c>
    </row>
    <row r="146" spans="1:14" s="2" customFormat="1" x14ac:dyDescent="0.2">
      <c r="A146" s="1">
        <v>95</v>
      </c>
      <c r="B146" s="1">
        <v>3.8357199999999998</v>
      </c>
      <c r="C146" s="2">
        <f t="shared" si="23"/>
        <v>0.5</v>
      </c>
      <c r="D146" s="2">
        <f t="shared" si="24"/>
        <v>700.4916673445</v>
      </c>
      <c r="F146" s="2">
        <f>(K1r*D146-(k2r+k3r/(1+k4r*C146)+k5r/(1+k6r*C146))*(L145+F145*C146)+(k4r/(1+k4r*C146))*(M145+G145*C146)+(k6r/(1+k6r*C146))*(N145+H145*C146))/(1+(k2r+k3r/(1+k4r*C146)+k5r/(1+k6r*C146))*C146)</f>
        <v>2.7760569686149377</v>
      </c>
      <c r="G146" s="2">
        <f>(k3r*L146-k4r*(M145+G145*C146))/(1+k4r*C146)</f>
        <v>12.934380929364126</v>
      </c>
      <c r="H146" s="2">
        <f>(k5r*L146-k6r*(N145+H145*C146))/(1+k6r*C146)</f>
        <v>2.8770465786058317</v>
      </c>
      <c r="I146" s="2">
        <f t="shared" si="22"/>
        <v>18.587484476584898</v>
      </c>
      <c r="J146" s="2">
        <f t="shared" si="20"/>
        <v>0.1534288</v>
      </c>
      <c r="K146" s="10">
        <f t="shared" si="21"/>
        <v>17.997413897521501</v>
      </c>
      <c r="L146" s="2">
        <f t="shared" si="25"/>
        <v>436.01530410202514</v>
      </c>
      <c r="M146" s="2">
        <f t="shared" si="26"/>
        <v>1485.3735978208181</v>
      </c>
      <c r="N146" s="2">
        <f t="shared" si="27"/>
        <v>421.63007120899596</v>
      </c>
    </row>
    <row r="147" spans="1:14" s="2" customFormat="1" x14ac:dyDescent="0.2">
      <c r="A147" s="1">
        <v>96</v>
      </c>
      <c r="B147" s="1">
        <v>3.8083900000000002</v>
      </c>
      <c r="C147" s="2">
        <f t="shared" si="23"/>
        <v>0.5</v>
      </c>
      <c r="D147" s="2">
        <f t="shared" si="24"/>
        <v>704.31372234449998</v>
      </c>
      <c r="F147" s="2">
        <f>(K1r*D147-(k2r+k3r/(1+k4r*C147)+k5r/(1+k6r*C147))*(L146+F146*C147)+(k4r/(1+k4r*C147))*(M146+G146*C147)+(k6r/(1+k6r*C147))*(N146+H146*C147))/(1+(k2r+k3r/(1+k4r*C147)+k5r/(1+k6r*C147))*C147)</f>
        <v>2.756456523984991</v>
      </c>
      <c r="G147" s="2">
        <f>(k3r*L147-k4r*(M146+G146*C147))/(1+k4r*C147)</f>
        <v>12.843192932087822</v>
      </c>
      <c r="H147" s="2">
        <f>(k5r*L147-k6r*(N146+H146*C147))/(1+k6r*C147)</f>
        <v>2.856902972732045</v>
      </c>
      <c r="I147" s="2">
        <f t="shared" si="22"/>
        <v>18.456552428804859</v>
      </c>
      <c r="J147" s="2">
        <f t="shared" si="20"/>
        <v>0.15233560000000002</v>
      </c>
      <c r="K147" s="10">
        <f t="shared" si="21"/>
        <v>17.870625931652665</v>
      </c>
      <c r="L147" s="2">
        <f t="shared" si="25"/>
        <v>438.78156084832511</v>
      </c>
      <c r="M147" s="2">
        <f t="shared" si="26"/>
        <v>1498.262384751544</v>
      </c>
      <c r="N147" s="2">
        <f t="shared" si="27"/>
        <v>424.49704598466491</v>
      </c>
    </row>
    <row r="148" spans="1:14" s="2" customFormat="1" x14ac:dyDescent="0.2">
      <c r="A148" s="1">
        <v>97</v>
      </c>
      <c r="B148" s="1">
        <v>3.78112</v>
      </c>
      <c r="C148" s="2">
        <f t="shared" si="23"/>
        <v>0.5</v>
      </c>
      <c r="D148" s="2">
        <f t="shared" si="24"/>
        <v>708.10847734449999</v>
      </c>
      <c r="F148" s="2">
        <f>(K1r*D148-(k2r+k3r/(1+k4r*C148)+k5r/(1+k6r*C148))*(L147+F147*C148)+(k4r/(1+k4r*C148))*(M147+G147*C148)+(k6r/(1+k6r*C148))*(N147+H147*C148))/(1+(k2r+k3r/(1+k4r*C148)+k5r/(1+k6r*C148))*C148)</f>
        <v>2.7369352157803242</v>
      </c>
      <c r="G148" s="2">
        <f>(k3r*L148-k4r*(M147+G147*C148))/(1+k4r*C148)</f>
        <v>12.752636373426505</v>
      </c>
      <c r="H148" s="2">
        <f>(k5r*L148-k6r*(N147+H147*C148))/(1+k6r*C148)</f>
        <v>2.8368653176685075</v>
      </c>
      <c r="I148" s="2">
        <f t="shared" si="22"/>
        <v>18.326436906875337</v>
      </c>
      <c r="J148" s="2">
        <f t="shared" si="20"/>
        <v>0.15124480000000001</v>
      </c>
      <c r="K148" s="10">
        <f t="shared" si="21"/>
        <v>17.744624230600323</v>
      </c>
      <c r="L148" s="2">
        <f t="shared" si="25"/>
        <v>441.52825671820779</v>
      </c>
      <c r="M148" s="2">
        <f t="shared" si="26"/>
        <v>1511.0602994043011</v>
      </c>
      <c r="N148" s="2">
        <f t="shared" si="27"/>
        <v>427.34393012986516</v>
      </c>
    </row>
    <row r="149" spans="1:14" s="2" customFormat="1" x14ac:dyDescent="0.2">
      <c r="A149" s="1">
        <v>98</v>
      </c>
      <c r="B149" s="1">
        <v>3.7538999999999998</v>
      </c>
      <c r="C149" s="2">
        <f t="shared" si="23"/>
        <v>0.5</v>
      </c>
      <c r="D149" s="2">
        <f t="shared" si="24"/>
        <v>711.8759873445</v>
      </c>
      <c r="F149" s="2">
        <f>(K1r*D149-(k2r+k3r/(1+k4r*C149)+k5r/(1+k6r*C149))*(L148+F148*C149)+(k4r/(1+k4r*C149))*(M148+G148*C149)+(k6r/(1+k6r*C149))*(N148+H148*C149))/(1+(k2r+k3r/(1+k4r*C149)+k5r/(1+k6r*C149))*C149)</f>
        <v>2.7174895196554503</v>
      </c>
      <c r="G149" s="2">
        <f>(k3r*L149-k4r*(M148+G148*C149))/(1+k4r*C149)</f>
        <v>12.662695548911627</v>
      </c>
      <c r="H149" s="2">
        <f>(k5r*L149-k6r*(N148+H148*C149))/(1+k6r*C149)</f>
        <v>2.8169284176774889</v>
      </c>
      <c r="I149" s="2">
        <f t="shared" si="22"/>
        <v>18.197113486244564</v>
      </c>
      <c r="J149" s="2">
        <f t="shared" si="20"/>
        <v>0.15015599999999998</v>
      </c>
      <c r="K149" s="10">
        <f t="shared" si="21"/>
        <v>17.619384946794781</v>
      </c>
      <c r="L149" s="2">
        <f t="shared" si="25"/>
        <v>444.25546908592565</v>
      </c>
      <c r="M149" s="2">
        <f t="shared" si="26"/>
        <v>1523.7679653654702</v>
      </c>
      <c r="N149" s="2">
        <f t="shared" si="27"/>
        <v>430.17082699753814</v>
      </c>
    </row>
    <row r="150" spans="1:14" s="2" customFormat="1" x14ac:dyDescent="0.2">
      <c r="A150" s="1">
        <v>99</v>
      </c>
      <c r="B150" s="1">
        <v>3.7267199999999998</v>
      </c>
      <c r="C150" s="2">
        <f t="shared" si="23"/>
        <v>0.5</v>
      </c>
      <c r="D150" s="2">
        <f t="shared" si="24"/>
        <v>715.61629734450003</v>
      </c>
      <c r="F150" s="2">
        <f>(K1r*D150-(k2r+k3r/(1+k4r*C150)+k5r/(1+k6r*C150))*(L149+F149*C150)+(k4r/(1+k4r*C150))*(M149+G149*C150)+(k6r/(1+k6r*C150))*(N149+H149*C150))/(1+(k2r+k3r/(1+k4r*C150)+k5r/(1+k6r*C150))*C150)</f>
        <v>2.698114387770187</v>
      </c>
      <c r="G150" s="2">
        <f>(k3r*L150-k4r*(M149+G149*C150))/(1+k4r*C150)</f>
        <v>12.573354683835515</v>
      </c>
      <c r="H150" s="2">
        <f>(k5r*L150-k6r*(N149+H149*C150))/(1+k6r*C150)</f>
        <v>2.7970872424112061</v>
      </c>
      <c r="I150" s="2">
        <f t="shared" si="22"/>
        <v>18.068556314016906</v>
      </c>
      <c r="J150" s="2">
        <f t="shared" si="20"/>
        <v>0.1490688</v>
      </c>
      <c r="K150" s="10">
        <f t="shared" si="21"/>
        <v>17.494882861456226</v>
      </c>
      <c r="L150" s="2">
        <f t="shared" si="25"/>
        <v>446.96327103963847</v>
      </c>
      <c r="M150" s="2">
        <f t="shared" si="26"/>
        <v>1536.3859904818437</v>
      </c>
      <c r="N150" s="2">
        <f t="shared" si="27"/>
        <v>432.97783482758251</v>
      </c>
    </row>
    <row r="151" spans="1:14" s="2" customFormat="1" x14ac:dyDescent="0.2">
      <c r="A151" s="1">
        <v>100</v>
      </c>
      <c r="B151" s="1">
        <v>3.6995800000000001</v>
      </c>
      <c r="C151" s="2">
        <f t="shared" si="23"/>
        <v>0.5</v>
      </c>
      <c r="D151" s="2">
        <f t="shared" si="24"/>
        <v>719.32944734450007</v>
      </c>
      <c r="F151" s="2">
        <f>(K1r*D151-(k2r+k3r/(1+k4r*C151)+k5r/(1+k6r*C151))*(L150+F150*C151)+(k4r/(1+k4r*C151))*(M150+G150*C151)+(k6r/(1+k6r*C151))*(N150+H150*C151))/(1+(k2r+k3r/(1+k4r*C151)+k5r/(1+k6r*C151))*C151)</f>
        <v>2.6788056102795994</v>
      </c>
      <c r="G151" s="2">
        <f>(k3r*L151-k4r*(M150+G150*C151))/(1+k4r*C151)</f>
        <v>12.484597869799595</v>
      </c>
      <c r="H151" s="2">
        <f>(k5r*L151-k6r*(N150+H150*C151))/(1+k6r*C151)</f>
        <v>2.7773368345227629</v>
      </c>
      <c r="I151" s="2">
        <f t="shared" si="22"/>
        <v>17.940740314601957</v>
      </c>
      <c r="J151" s="2">
        <f t="shared" si="20"/>
        <v>0.14798320000000001</v>
      </c>
      <c r="K151" s="10">
        <f t="shared" si="21"/>
        <v>17.371093902017876</v>
      </c>
      <c r="L151" s="2">
        <f t="shared" si="25"/>
        <v>449.65173103866334</v>
      </c>
      <c r="M151" s="2">
        <f t="shared" si="26"/>
        <v>1548.9149667586612</v>
      </c>
      <c r="N151" s="2">
        <f t="shared" si="27"/>
        <v>435.76504686604949</v>
      </c>
    </row>
    <row r="152" spans="1:14" s="2" customFormat="1" x14ac:dyDescent="0.2">
      <c r="A152" s="1">
        <v>101</v>
      </c>
      <c r="B152" s="1">
        <v>3.6724800000000002</v>
      </c>
      <c r="C152" s="2">
        <f t="shared" si="23"/>
        <v>0.5</v>
      </c>
      <c r="D152" s="2">
        <f t="shared" si="24"/>
        <v>723.01547734450003</v>
      </c>
      <c r="F152" s="2">
        <f>(K1r*D152-(k2r+k3r/(1+k4r*C152)+k5r/(1+k6r*C152))*(L151+F151*C152)+(k4r/(1+k4r*C152))*(M151+G151*C152)+(k6r/(1+k6r*C152))*(N151+H151*C152))/(1+(k2r+k3r/(1+k4r*C152)+k5r/(1+k6r*C152))*C152)</f>
        <v>2.6595606135229914</v>
      </c>
      <c r="G152" s="2">
        <f>(k3r*L152-k4r*(M151+G151*C152))/(1+k4r*C152)</f>
        <v>12.396409312619395</v>
      </c>
      <c r="H152" s="2">
        <f>(k5r*L152-k6r*(N151+H151*C152))/(1+k6r*C152)</f>
        <v>2.7576725213188653</v>
      </c>
      <c r="I152" s="2">
        <f t="shared" si="22"/>
        <v>17.813642447461252</v>
      </c>
      <c r="J152" s="2">
        <f t="shared" si="20"/>
        <v>0.14689920000000001</v>
      </c>
      <c r="K152" s="10">
        <f t="shared" si="21"/>
        <v>17.247995949562799</v>
      </c>
      <c r="L152" s="2">
        <f t="shared" si="25"/>
        <v>452.32091415056465</v>
      </c>
      <c r="M152" s="2">
        <f t="shared" si="26"/>
        <v>1561.3554703498708</v>
      </c>
      <c r="N152" s="2">
        <f t="shared" si="27"/>
        <v>438.53255154397033</v>
      </c>
    </row>
    <row r="153" spans="1:14" s="2" customFormat="1" x14ac:dyDescent="0.2">
      <c r="A153" s="1">
        <v>102</v>
      </c>
      <c r="B153" s="1">
        <v>3.64541</v>
      </c>
      <c r="C153" s="2">
        <f t="shared" si="23"/>
        <v>0.5</v>
      </c>
      <c r="D153" s="2">
        <f t="shared" si="24"/>
        <v>726.67442234450004</v>
      </c>
      <c r="F153" s="2">
        <f>(K1r*D153-(k2r+k3r/(1+k4r*C153)+k5r/(1+k6r*C153))*(L152+F152*C153)+(k4r/(1+k4r*C153))*(M152+G152*C153)+(k6r/(1+k6r*C153))*(N152+H152*C153))/(1+(k2r+k3r/(1+k4r*C153)+k5r/(1+k6r*C153))*C153)</f>
        <v>2.6403760809854311</v>
      </c>
      <c r="G153" s="2">
        <f>(k3r*L153-k4r*(M152+G152*C153))/(1+k4r*C153)</f>
        <v>12.308773413907085</v>
      </c>
      <c r="H153" s="2">
        <f>(k5r*L153-k6r*(N152+H152*C153))/(1+k6r*C153)</f>
        <v>2.7380899442161937</v>
      </c>
      <c r="I153" s="2">
        <f t="shared" si="22"/>
        <v>17.687239439108708</v>
      </c>
      <c r="J153" s="2">
        <f t="shared" si="20"/>
        <v>0.14581640000000001</v>
      </c>
      <c r="K153" s="10">
        <f t="shared" si="21"/>
        <v>17.12556626154436</v>
      </c>
      <c r="L153" s="2">
        <f t="shared" si="25"/>
        <v>454.97088249781888</v>
      </c>
      <c r="M153" s="2">
        <f t="shared" si="26"/>
        <v>1573.7080617131339</v>
      </c>
      <c r="N153" s="2">
        <f t="shared" si="27"/>
        <v>441.28043277673788</v>
      </c>
    </row>
    <row r="154" spans="1:14" s="2" customFormat="1" x14ac:dyDescent="0.2">
      <c r="A154" s="1">
        <v>103</v>
      </c>
      <c r="B154" s="1">
        <v>3.6183700000000001</v>
      </c>
      <c r="C154" s="2">
        <f t="shared" si="23"/>
        <v>0.5</v>
      </c>
      <c r="D154" s="2">
        <f t="shared" si="24"/>
        <v>730.30631234450004</v>
      </c>
      <c r="F154" s="2">
        <f>(K1r*D154-(k2r+k3r/(1+k4r*C154)+k5r/(1+k6r*C154))*(L153+F153*C154)+(k4r/(1+k4r*C154))*(M153+G153*C154)+(k6r/(1+k6r*C154))*(N153+H153*C154))/(1+(k2r+k3r/(1+k4r*C154)+k5r/(1+k6r*C154))*C154)</f>
        <v>2.6212484856472642</v>
      </c>
      <c r="G154" s="2">
        <f>(k3r*L154-k4r*(M153+G153*C154))/(1+k4r*C154)</f>
        <v>12.221674668509916</v>
      </c>
      <c r="H154" s="2">
        <f>(k5r*L154-k6r*(N153+H153*C154))/(1+k6r*C154)</f>
        <v>2.7185849149616748</v>
      </c>
      <c r="I154" s="2">
        <f t="shared" si="22"/>
        <v>17.561508069118855</v>
      </c>
      <c r="J154" s="2">
        <f t="shared" si="20"/>
        <v>0.1447348</v>
      </c>
      <c r="K154" s="10">
        <f t="shared" si="21"/>
        <v>17.003782546354099</v>
      </c>
      <c r="L154" s="2">
        <f t="shared" si="25"/>
        <v>457.60169478113522</v>
      </c>
      <c r="M154" s="2">
        <f t="shared" si="26"/>
        <v>1585.9732857543424</v>
      </c>
      <c r="N154" s="2">
        <f t="shared" si="27"/>
        <v>444.0087702063268</v>
      </c>
    </row>
    <row r="155" spans="1:14" s="2" customFormat="1" x14ac:dyDescent="0.2">
      <c r="A155" s="1">
        <v>104</v>
      </c>
      <c r="B155" s="1">
        <v>3.5913599999999999</v>
      </c>
      <c r="C155" s="2">
        <f t="shared" si="23"/>
        <v>0.5</v>
      </c>
      <c r="D155" s="2">
        <f t="shared" si="24"/>
        <v>733.91117734450006</v>
      </c>
      <c r="F155" s="2">
        <f>(K1r*D155-(k2r+k3r/(1+k4r*C155)+k5r/(1+k6r*C155))*(L154+F154*C155)+(k4r/(1+k4r*C155))*(M154+G154*C155)+(k6r/(1+k6r*C155))*(N154+H154*C155))/(1+(k2r+k3r/(1+k4r*C155)+k5r/(1+k6r*C155))*C155)</f>
        <v>2.6021755956694501</v>
      </c>
      <c r="G155" s="2">
        <f>(k3r*L155-k4r*(M154+G154*C155))/(1+k4r*C155)</f>
        <v>12.135097765784234</v>
      </c>
      <c r="H155" s="2">
        <f>(k5r*L155-k6r*(N154+H154*C155))/(1+k6r*C155)</f>
        <v>2.6991534832701669</v>
      </c>
      <c r="I155" s="2">
        <f t="shared" si="22"/>
        <v>17.436426844723851</v>
      </c>
      <c r="J155" s="2">
        <f t="shared" si="20"/>
        <v>0.14365439999999999</v>
      </c>
      <c r="K155" s="10">
        <f t="shared" si="21"/>
        <v>16.882624170934896</v>
      </c>
      <c r="L155" s="2">
        <f t="shared" si="25"/>
        <v>460.21340682179357</v>
      </c>
      <c r="M155" s="2">
        <f t="shared" si="26"/>
        <v>1598.1516719714896</v>
      </c>
      <c r="N155" s="2">
        <f t="shared" si="27"/>
        <v>446.7176394054427</v>
      </c>
    </row>
    <row r="156" spans="1:14" s="2" customFormat="1" x14ac:dyDescent="0.2">
      <c r="A156" s="1">
        <v>105</v>
      </c>
      <c r="B156" s="1">
        <v>3.5643799999999999</v>
      </c>
      <c r="C156" s="2">
        <f t="shared" si="23"/>
        <v>0.5</v>
      </c>
      <c r="D156" s="2">
        <f t="shared" si="24"/>
        <v>737.48904734450002</v>
      </c>
      <c r="F156" s="2">
        <f>(K1r*D156-(k2r+k3r/(1+k4r*C156)+k5r/(1+k6r*C156))*(L155+F155*C156)+(k4r/(1+k4r*C156))*(M155+G155*C156)+(k6r/(1+k6r*C156))*(N155+H155*C156))/(1+(k2r+k3r/(1+k4r*C156)+k5r/(1+k6r*C156))*C156)</f>
        <v>2.5831556597592025</v>
      </c>
      <c r="G156" s="2">
        <f>(k3r*L156-k4r*(M155+G155*C156))/(1+k4r*C156)</f>
        <v>12.049027753348778</v>
      </c>
      <c r="H156" s="2">
        <f>(k5r*L156-k6r*(N155+H155*C156))/(1+k6r*C156)</f>
        <v>2.679792054987292</v>
      </c>
      <c r="I156" s="2">
        <f t="shared" si="22"/>
        <v>17.311975468095273</v>
      </c>
      <c r="J156" s="2">
        <f t="shared" si="20"/>
        <v>0.14257519999999999</v>
      </c>
      <c r="K156" s="10">
        <f t="shared" si="21"/>
        <v>16.76207164937146</v>
      </c>
      <c r="L156" s="2">
        <f t="shared" si="25"/>
        <v>462.80607244950789</v>
      </c>
      <c r="M156" s="2">
        <f t="shared" si="26"/>
        <v>1610.2437347310561</v>
      </c>
      <c r="N156" s="2">
        <f t="shared" si="27"/>
        <v>449.40711217457141</v>
      </c>
    </row>
    <row r="157" spans="1:14" s="2" customFormat="1" x14ac:dyDescent="0.2">
      <c r="A157" s="1">
        <v>106</v>
      </c>
      <c r="B157" s="1">
        <v>3.5374099999999999</v>
      </c>
      <c r="C157" s="2">
        <f t="shared" si="23"/>
        <v>0.5</v>
      </c>
      <c r="D157" s="2">
        <f t="shared" si="24"/>
        <v>741.03994234449999</v>
      </c>
      <c r="F157" s="2">
        <f>(K1r*D157-(k2r+k3r/(1+k4r*C157)+k5r/(1+k6r*C157))*(L156+F156*C157)+(k4r/(1+k4r*C157))*(M156+G156*C157)+(k6r/(1+k6r*C157))*(N156+H156*C157))/(1+(k2r+k3r/(1+k4r*C157)+k5r/(1+k6r*C157))*C157)</f>
        <v>2.5641844596887617</v>
      </c>
      <c r="G157" s="2">
        <f>(k3r*L157-k4r*(M156+G156*C157))/(1+k4r*C157)</f>
        <v>11.963449825814502</v>
      </c>
      <c r="H157" s="2">
        <f>(k5r*L157-k6r*(N156+H156*C157))/(1+k6r*C157)</f>
        <v>2.6604971467576051</v>
      </c>
      <c r="I157" s="2">
        <f t="shared" si="22"/>
        <v>17.188131432260871</v>
      </c>
      <c r="J157" s="2">
        <f t="shared" si="20"/>
        <v>0.14149639999999999</v>
      </c>
      <c r="K157" s="10">
        <f t="shared" si="21"/>
        <v>16.642102574970437</v>
      </c>
      <c r="L157" s="2">
        <f t="shared" si="25"/>
        <v>465.3797425092319</v>
      </c>
      <c r="M157" s="2">
        <f t="shared" si="26"/>
        <v>1622.2499735206377</v>
      </c>
      <c r="N157" s="2">
        <f t="shared" si="27"/>
        <v>452.07725677544386</v>
      </c>
    </row>
    <row r="158" spans="1:14" s="2" customFormat="1" x14ac:dyDescent="0.2">
      <c r="A158" s="1">
        <v>107</v>
      </c>
      <c r="B158" s="1">
        <v>3.5104700000000002</v>
      </c>
      <c r="C158" s="2">
        <f t="shared" si="23"/>
        <v>0.5</v>
      </c>
      <c r="D158" s="2">
        <f t="shared" si="24"/>
        <v>744.56388234450003</v>
      </c>
      <c r="F158" s="2">
        <f>(K1r*D158-(k2r+k3r/(1+k4r*C158)+k5r/(1+k6r*C158))*(L157+F157*C158)+(k4r/(1+k4r*C158))*(M157+G157*C158)+(k6r/(1+k6r*C158))*(N157+H157*C158))/(1+(k2r+k3r/(1+k4r*C158)+k5r/(1+k6r*C158))*C158)</f>
        <v>2.5452596351142787</v>
      </c>
      <c r="G158" s="2">
        <f>(k3r*L158-k4r*(M157+G157*C158))/(1+k4r*C158)</f>
        <v>11.878349258194563</v>
      </c>
      <c r="H158" s="2">
        <f>(k5r*L158-k6r*(N157+H157*C158))/(1+k6r*C158)</f>
        <v>2.6412653105110451</v>
      </c>
      <c r="I158" s="2">
        <f t="shared" si="22"/>
        <v>17.064874203819887</v>
      </c>
      <c r="J158" s="2">
        <f t="shared" si="20"/>
        <v>0.14041880000000001</v>
      </c>
      <c r="K158" s="10">
        <f t="shared" si="21"/>
        <v>16.522698035667091</v>
      </c>
      <c r="L158" s="2">
        <f t="shared" si="25"/>
        <v>467.93446455663343</v>
      </c>
      <c r="M158" s="2">
        <f t="shared" si="26"/>
        <v>1634.1708730626422</v>
      </c>
      <c r="N158" s="2">
        <f t="shared" si="27"/>
        <v>454.72813800407818</v>
      </c>
    </row>
    <row r="159" spans="1:14" s="2" customFormat="1" x14ac:dyDescent="0.2">
      <c r="A159" s="1">
        <v>108</v>
      </c>
      <c r="B159" s="1">
        <v>3.4835400000000001</v>
      </c>
      <c r="C159" s="2">
        <f t="shared" si="23"/>
        <v>0.5</v>
      </c>
      <c r="D159" s="2">
        <f t="shared" si="24"/>
        <v>748.06088734449997</v>
      </c>
      <c r="F159" s="2">
        <f>(K1r*D159-(k2r+k3r/(1+k4r*C159)+k5r/(1+k6r*C159))*(L158+F158*C159)+(k4r/(1+k4r*C159))*(M158+G158*C159)+(k6r/(1+k6r*C159))*(N158+H158*C159))/(1+(k2r+k3r/(1+k4r*C159)+k5r/(1+k6r*C159))*C159)</f>
        <v>2.5263794711203169</v>
      </c>
      <c r="G159" s="2">
        <f>(k3r*L159-k4r*(M158+G158*C159))/(1+k4r*C159)</f>
        <v>11.793711646207974</v>
      </c>
      <c r="H159" s="2">
        <f>(k5r*L159-k6r*(N158+H158*C159))/(1+k6r*C159)</f>
        <v>2.6220933546212741</v>
      </c>
      <c r="I159" s="2">
        <f t="shared" si="22"/>
        <v>16.942184471949567</v>
      </c>
      <c r="J159" s="2">
        <f t="shared" si="20"/>
        <v>0.13934160000000001</v>
      </c>
      <c r="K159" s="10">
        <f t="shared" si="21"/>
        <v>16.403838693071584</v>
      </c>
      <c r="L159" s="2">
        <f t="shared" si="25"/>
        <v>470.47028410975071</v>
      </c>
      <c r="M159" s="2">
        <f t="shared" si="26"/>
        <v>1646.0069035148433</v>
      </c>
      <c r="N159" s="2">
        <f t="shared" si="27"/>
        <v>457.35981733664431</v>
      </c>
    </row>
    <row r="160" spans="1:14" s="2" customFormat="1" x14ac:dyDescent="0.2">
      <c r="A160" s="1">
        <v>109</v>
      </c>
      <c r="B160" s="1">
        <v>3.45662</v>
      </c>
      <c r="C160" s="2">
        <f t="shared" si="23"/>
        <v>0.5</v>
      </c>
      <c r="D160" s="2">
        <f t="shared" si="24"/>
        <v>751.53096734450003</v>
      </c>
      <c r="F160" s="2">
        <f>(K1r*D160-(k2r+k3r/(1+k4r*C160)+k5r/(1+k6r*C160))*(L159+F159*C160)+(k4r/(1+k4r*C160))*(M159+G159*C160)+(k6r/(1+k6r*C160))*(N159+H159*C160))/(1+(k2r+k3r/(1+k4r*C160)+k5r/(1+k6r*C160))*C160)</f>
        <v>2.5075398291121425</v>
      </c>
      <c r="G160" s="2">
        <f>(k3r*L160-k4r*(M159+G159*C160))/(1+k4r*C160)</f>
        <v>11.709522717147335</v>
      </c>
      <c r="H160" s="2">
        <f>(k5r*L160-k6r*(N159+H159*C160))/(1+k6r*C160)</f>
        <v>2.6029781356203587</v>
      </c>
      <c r="I160" s="2">
        <f t="shared" si="22"/>
        <v>16.820040681879835</v>
      </c>
      <c r="J160" s="2">
        <f t="shared" si="20"/>
        <v>0.13826479999999999</v>
      </c>
      <c r="K160" s="10">
        <f t="shared" si="21"/>
        <v>16.285503854604642</v>
      </c>
      <c r="L160" s="2">
        <f t="shared" si="25"/>
        <v>472.98724375986694</v>
      </c>
      <c r="M160" s="2">
        <f t="shared" si="26"/>
        <v>1657.7585206965209</v>
      </c>
      <c r="N160" s="2">
        <f t="shared" si="27"/>
        <v>459.97235308176511</v>
      </c>
    </row>
    <row r="161" spans="1:14" s="2" customFormat="1" x14ac:dyDescent="0.2">
      <c r="A161" s="1">
        <v>110</v>
      </c>
      <c r="B161" s="1">
        <v>3.4297200000000001</v>
      </c>
      <c r="C161" s="2">
        <f t="shared" si="23"/>
        <v>0.5</v>
      </c>
      <c r="D161" s="2">
        <f t="shared" si="24"/>
        <v>754.97413734450004</v>
      </c>
      <c r="F161" s="2">
        <f>(K1r*D161-(k2r+k3r/(1+k4r*C161)+k5r/(1+k6r*C161))*(L160+F160*C161)+(k4r/(1+k4r*C161))*(M160+G160*C161)+(k6r/(1+k6r*C161))*(N160+H160*C161))/(1+(k2r+k3r/(1+k4r*C161)+k5r/(1+k6r*C161))*C161)</f>
        <v>2.4887397787491028</v>
      </c>
      <c r="G161" s="2">
        <f>(k3r*L161-k4r*(M160+G160*C161))/(1+k4r*C161)</f>
        <v>11.625768400004668</v>
      </c>
      <c r="H161" s="2">
        <f>(k5r*L161-k6r*(N160+H160*C161))/(1+k6r*C161)</f>
        <v>2.5839166207676874</v>
      </c>
      <c r="I161" s="2">
        <f t="shared" si="22"/>
        <v>16.698424799521458</v>
      </c>
      <c r="J161" s="2">
        <f t="shared" si="20"/>
        <v>0.1371888</v>
      </c>
      <c r="K161" s="10">
        <f t="shared" si="21"/>
        <v>16.167676607540599</v>
      </c>
      <c r="L161" s="2">
        <f t="shared" si="25"/>
        <v>475.48538356379754</v>
      </c>
      <c r="M161" s="2">
        <f t="shared" si="26"/>
        <v>1669.4261662550969</v>
      </c>
      <c r="N161" s="2">
        <f t="shared" si="27"/>
        <v>462.56580045995912</v>
      </c>
    </row>
    <row r="162" spans="1:14" s="2" customFormat="1" x14ac:dyDescent="0.2">
      <c r="A162" s="1">
        <v>111</v>
      </c>
      <c r="B162" s="1">
        <v>3.4028299999999998</v>
      </c>
      <c r="C162" s="2">
        <f t="shared" si="23"/>
        <v>0.5</v>
      </c>
      <c r="D162" s="2">
        <f t="shared" si="24"/>
        <v>758.39041234450008</v>
      </c>
      <c r="F162" s="2">
        <f>(K1r*D162-(k2r+k3r/(1+k4r*C162)+k5r/(1+k6r*C162))*(L161+F161*C162)+(k4r/(1+k4r*C162))*(M161+G161*C162)+(k6r/(1+k6r*C162))*(N161+H161*C162))/(1+(k2r+k3r/(1+k4r*C162)+k5r/(1+k6r*C162))*C162)</f>
        <v>2.4699781687181668</v>
      </c>
      <c r="G162" s="2">
        <f>(k3r*L162-k4r*(M161+G161*C162))/(1+k4r*C162)</f>
        <v>11.542435107074409</v>
      </c>
      <c r="H162" s="2">
        <f>(k5r*L162-k6r*(N161+H161*C162))/(1+k6r*C162)</f>
        <v>2.5649061394887629</v>
      </c>
      <c r="I162" s="2">
        <f t="shared" si="22"/>
        <v>16.577319415281337</v>
      </c>
      <c r="J162" s="2">
        <f t="shared" si="20"/>
        <v>0.13611319999999999</v>
      </c>
      <c r="K162" s="10">
        <f t="shared" si="21"/>
        <v>16.050339838670084</v>
      </c>
      <c r="L162" s="2">
        <f t="shared" si="25"/>
        <v>477.96474253753115</v>
      </c>
      <c r="M162" s="2">
        <f t="shared" si="26"/>
        <v>1681.0102680086363</v>
      </c>
      <c r="N162" s="2">
        <f t="shared" si="27"/>
        <v>465.14021184008732</v>
      </c>
    </row>
    <row r="163" spans="1:14" s="2" customFormat="1" x14ac:dyDescent="0.2">
      <c r="A163" s="1">
        <v>112</v>
      </c>
      <c r="B163" s="1">
        <v>3.3759399999999999</v>
      </c>
      <c r="C163" s="2">
        <f t="shared" si="23"/>
        <v>0.5</v>
      </c>
      <c r="D163" s="2">
        <f t="shared" si="24"/>
        <v>761.77979734450003</v>
      </c>
      <c r="F163" s="2">
        <f>(K1r*D163-(k2r+k3r/(1+k4r*C163)+k5r/(1+k6r*C163))*(L162+F162*C163)+(k4r/(1+k4r*C163))*(M162+G162*C163)+(k6r/(1+k6r*C163))*(N162+H162*C163))/(1+(k2r+k3r/(1+k4r*C163)+k5r/(1+k6r*C163))*C163)</f>
        <v>2.451251144521041</v>
      </c>
      <c r="G163" s="2">
        <f>(k3r*L163-k4r*(M162+G162*C163))/(1+k4r*C163)</f>
        <v>11.459509425094121</v>
      </c>
      <c r="H163" s="2">
        <f>(k5r*L163-k6r*(N162+H162*C163))/(1+k6r*C163)</f>
        <v>2.5459440516943679</v>
      </c>
      <c r="I163" s="2">
        <f t="shared" si="22"/>
        <v>16.45670462130953</v>
      </c>
      <c r="J163" s="2">
        <f t="shared" si="20"/>
        <v>0.13503760000000001</v>
      </c>
      <c r="K163" s="10">
        <f t="shared" si="21"/>
        <v>15.933474036457149</v>
      </c>
      <c r="L163" s="2">
        <f t="shared" si="25"/>
        <v>480.42535719415076</v>
      </c>
      <c r="M163" s="2">
        <f t="shared" si="26"/>
        <v>1692.5112402747206</v>
      </c>
      <c r="N163" s="2">
        <f t="shared" si="27"/>
        <v>467.69563693567886</v>
      </c>
    </row>
    <row r="164" spans="1:14" s="2" customFormat="1" x14ac:dyDescent="0.2">
      <c r="A164" s="1">
        <v>113</v>
      </c>
      <c r="B164" s="1">
        <v>3.3490600000000001</v>
      </c>
      <c r="C164" s="2">
        <f t="shared" si="23"/>
        <v>0.5</v>
      </c>
      <c r="D164" s="2">
        <f t="shared" si="24"/>
        <v>765.14229734449998</v>
      </c>
      <c r="F164" s="2">
        <f>(K1r*D164-(k2r+k3r/(1+k4r*C164)+k5r/(1+k6r*C164))*(L163+F163*C164)+(k4r/(1+k4r*C164))*(M163+G163*C164)+(k6r/(1+k6r*C164))*(N163+H163*C164))/(1+(k2r+k3r/(1+k4r*C164)+k5r/(1+k6r*C164))*C164)</f>
        <v>2.4325566194428618</v>
      </c>
      <c r="G164" s="2">
        <f>(k3r*L164-k4r*(M163+G163*C164))/(1+k4r*C164)</f>
        <v>11.376978015476256</v>
      </c>
      <c r="H164" s="2">
        <f>(k5r*L164-k6r*(N163+H163*C164))/(1+k6r*C164)</f>
        <v>2.5270276572012111</v>
      </c>
      <c r="I164" s="2">
        <f t="shared" si="22"/>
        <v>16.336562292120327</v>
      </c>
      <c r="J164" s="2">
        <f t="shared" si="20"/>
        <v>0.13396240000000001</v>
      </c>
      <c r="K164" s="10">
        <f t="shared" si="21"/>
        <v>15.817062200435513</v>
      </c>
      <c r="L164" s="2">
        <f t="shared" si="25"/>
        <v>482.86726107613271</v>
      </c>
      <c r="M164" s="2">
        <f t="shared" si="26"/>
        <v>1703.9294839950057</v>
      </c>
      <c r="N164" s="2">
        <f t="shared" si="27"/>
        <v>470.23212279012665</v>
      </c>
    </row>
    <row r="165" spans="1:14" s="2" customFormat="1" x14ac:dyDescent="0.2">
      <c r="A165" s="1">
        <v>114</v>
      </c>
      <c r="B165" s="1">
        <v>3.32219</v>
      </c>
      <c r="C165" s="2">
        <f t="shared" si="23"/>
        <v>0.5</v>
      </c>
      <c r="D165" s="2">
        <f t="shared" si="24"/>
        <v>768.47792234450003</v>
      </c>
      <c r="F165" s="2">
        <f>(K1r*D165-(k2r+k3r/(1+k4r*C165)+k5r/(1+k6r*C165))*(L164+F164*C165)+(k4r/(1+k4r*C165))*(M164+G164*C165)+(k6r/(1+k6r*C165))*(N164+H164*C165))/(1+(k2r+k3r/(1+k4r*C165)+k5r/(1+k6r*C165))*C165)</f>
        <v>2.4138944530559936</v>
      </c>
      <c r="G165" s="2">
        <f>(k3r*L165-k4r*(M164+G164*C165))/(1+k4r*C165)</f>
        <v>11.294827973013904</v>
      </c>
      <c r="H165" s="2">
        <f>(k5r*L165-k6r*(N164+H164*C165))/(1+k6r*C165)</f>
        <v>2.5081545443008997</v>
      </c>
      <c r="I165" s="2">
        <f t="shared" si="22"/>
        <v>16.216876970370798</v>
      </c>
      <c r="J165" s="2">
        <f t="shared" si="20"/>
        <v>0.13288759999999999</v>
      </c>
      <c r="K165" s="10">
        <f t="shared" si="21"/>
        <v>15.701089491555965</v>
      </c>
      <c r="L165" s="2">
        <f t="shared" si="25"/>
        <v>485.29048661238215</v>
      </c>
      <c r="M165" s="2">
        <f t="shared" si="26"/>
        <v>1715.2653869892508</v>
      </c>
      <c r="N165" s="2">
        <f t="shared" si="27"/>
        <v>472.74971389087773</v>
      </c>
    </row>
    <row r="166" spans="1:14" s="2" customFormat="1" x14ac:dyDescent="0.2">
      <c r="A166" s="1">
        <v>115</v>
      </c>
      <c r="B166" s="1">
        <v>3.2953199999999998</v>
      </c>
      <c r="C166" s="2">
        <f t="shared" si="23"/>
        <v>0.5</v>
      </c>
      <c r="D166" s="2">
        <f t="shared" si="24"/>
        <v>771.78667734450005</v>
      </c>
      <c r="F166" s="2">
        <f>(K1r*D166-(k2r+k3r/(1+k4r*C166)+k5r/(1+k6r*C166))*(L165+F165*C166)+(k4r/(1+k4r*C166))*(M165+G165*C166)+(k6r/(1+k6r*C166))*(N165+H165*C166))/(1+(k2r+k3r/(1+k4r*C166)+k5r/(1+k6r*C166))*C166)</f>
        <v>2.3952625359138757</v>
      </c>
      <c r="G166" s="2">
        <f>(k3r*L166-k4r*(M165+G165*C166))/(1+k4r*C166)</f>
        <v>11.213046802522458</v>
      </c>
      <c r="H166" s="2">
        <f>(k5r*L166-k6r*(N165+H165*C166))/(1+k6r*C166)</f>
        <v>2.4893225352434456</v>
      </c>
      <c r="I166" s="2">
        <f t="shared" si="22"/>
        <v>16.097631873679781</v>
      </c>
      <c r="J166" s="2">
        <f t="shared" si="20"/>
        <v>0.13181280000000001</v>
      </c>
      <c r="K166" s="10">
        <f t="shared" si="21"/>
        <v>15.585539398732589</v>
      </c>
      <c r="L166" s="2">
        <f t="shared" si="25"/>
        <v>487.6950651068671</v>
      </c>
      <c r="M166" s="2">
        <f t="shared" si="26"/>
        <v>1726.5193243770191</v>
      </c>
      <c r="N166" s="2">
        <f t="shared" si="27"/>
        <v>475.24845243064988</v>
      </c>
    </row>
    <row r="167" spans="1:14" s="2" customFormat="1" x14ac:dyDescent="0.2">
      <c r="A167" s="1">
        <v>116</v>
      </c>
      <c r="B167" s="1">
        <v>3.2684600000000001</v>
      </c>
      <c r="C167" s="2">
        <f t="shared" si="23"/>
        <v>0.5</v>
      </c>
      <c r="D167" s="2">
        <f t="shared" si="24"/>
        <v>775.06856734450002</v>
      </c>
      <c r="F167" s="2">
        <f>(K1r*D167-(k2r+k3r/(1+k4r*C167)+k5r/(1+k6r*C167))*(L166+F166*C167)+(k4r/(1+k4r*C167))*(M166+G166*C167)+(k6r/(1+k6r*C167))*(N166+H166*C167))/(1+(k2r+k3r/(1+k4r*C167)+k5r/(1+k6r*C167))*C167)</f>
        <v>2.3766594675715678</v>
      </c>
      <c r="G167" s="2">
        <f>(k3r*L167-k4r*(M166+G166*C167))/(1+k4r*C167)</f>
        <v>11.131622275910193</v>
      </c>
      <c r="H167" s="2">
        <f>(k5r*L167-k6r*(N166+H166*C167))/(1+k6r*C167)</f>
        <v>2.4705295291524139</v>
      </c>
      <c r="I167" s="2">
        <f t="shared" si="22"/>
        <v>15.978811272634173</v>
      </c>
      <c r="J167" s="2">
        <f t="shared" si="20"/>
        <v>0.1307384</v>
      </c>
      <c r="K167" s="10">
        <f t="shared" si="21"/>
        <v>15.470397221728806</v>
      </c>
      <c r="L167" s="2">
        <f t="shared" si="25"/>
        <v>490.08102610860982</v>
      </c>
      <c r="M167" s="2">
        <f t="shared" si="26"/>
        <v>1737.6916589162354</v>
      </c>
      <c r="N167" s="2">
        <f t="shared" si="27"/>
        <v>477.72837846284779</v>
      </c>
    </row>
    <row r="168" spans="1:14" s="2" customFormat="1" x14ac:dyDescent="0.2">
      <c r="A168" s="1">
        <v>117</v>
      </c>
      <c r="B168" s="1">
        <v>3.24159</v>
      </c>
      <c r="C168" s="2">
        <f t="shared" si="23"/>
        <v>0.5</v>
      </c>
      <c r="D168" s="2">
        <f t="shared" si="24"/>
        <v>778.32359234450007</v>
      </c>
      <c r="F168" s="2">
        <f>(K1r*D168-(k2r+k3r/(1+k4r*C168)+k5r/(1+k6r*C168))*(L167+F167*C168)+(k4r/(1+k4r*C168))*(M167+G167*C168)+(k6r/(1+k6r*C168))*(N167+H167*C168))/(1+(k2r+k3r/(1+k4r*C168)+k5r/(1+k6r*C168))*C168)</f>
        <v>2.3580827657221088</v>
      </c>
      <c r="G168" s="2">
        <f>(k3r*L168-k4r*(M167+G167*C168))/(1+k4r*C168)</f>
        <v>11.050542382772495</v>
      </c>
      <c r="H168" s="2">
        <f>(k5r*L168-k6r*(N167+H167*C168))/(1+k6r*C168)</f>
        <v>2.4517734541513967</v>
      </c>
      <c r="I168" s="2">
        <f t="shared" si="22"/>
        <v>15.860398602646001</v>
      </c>
      <c r="J168" s="2">
        <f t="shared" si="20"/>
        <v>0.12966359999999999</v>
      </c>
      <c r="K168" s="10">
        <f t="shared" si="21"/>
        <v>15.35564625854016</v>
      </c>
      <c r="L168" s="2">
        <f t="shared" si="25"/>
        <v>492.44839722525666</v>
      </c>
      <c r="M168" s="2">
        <f t="shared" si="26"/>
        <v>1748.7827412455767</v>
      </c>
      <c r="N168" s="2">
        <f t="shared" si="27"/>
        <v>480.18952995449968</v>
      </c>
    </row>
    <row r="169" spans="1:14" s="2" customFormat="1" x14ac:dyDescent="0.2">
      <c r="A169" s="1">
        <v>118</v>
      </c>
      <c r="B169" s="1">
        <v>3.2147299999999999</v>
      </c>
      <c r="C169" s="2">
        <f t="shared" si="23"/>
        <v>0.5</v>
      </c>
      <c r="D169" s="2">
        <f t="shared" si="24"/>
        <v>781.55175234450007</v>
      </c>
      <c r="F169" s="2">
        <f>(K1r*D169-(k2r+k3r/(1+k4r*C169)+k5r/(1+k6r*C169))*(L168+F168*C169)+(k4r/(1+k4r*C169))*(M168+G168*C169)+(k6r/(1+k6r*C169))*(N168+H168*C169))/(1+(k2r+k3r/(1+k4r*C169)+k5r/(1+k6r*C169))*C169)</f>
        <v>2.3395309306025971</v>
      </c>
      <c r="G169" s="2">
        <f>(k3r*L169-k4r*(M168+G168*C169))/(1+k4r*C169)</f>
        <v>10.969795310083553</v>
      </c>
      <c r="H169" s="2">
        <f>(k5r*L169-k6r*(N168+H168*C169))/(1+k6r*C169)</f>
        <v>2.4330522530624679</v>
      </c>
      <c r="I169" s="2">
        <f t="shared" si="22"/>
        <v>15.742378493748618</v>
      </c>
      <c r="J169" s="2">
        <f t="shared" si="20"/>
        <v>0.12858919999999999</v>
      </c>
      <c r="K169" s="10">
        <f t="shared" si="21"/>
        <v>15.241272553998673</v>
      </c>
      <c r="L169" s="2">
        <f t="shared" si="25"/>
        <v>494.79720407341898</v>
      </c>
      <c r="M169" s="2">
        <f t="shared" si="26"/>
        <v>1759.7929100920048</v>
      </c>
      <c r="N169" s="2">
        <f t="shared" si="27"/>
        <v>482.6319428081066</v>
      </c>
    </row>
    <row r="170" spans="1:14" s="2" customFormat="1" x14ac:dyDescent="0.2">
      <c r="A170" s="1">
        <v>119</v>
      </c>
      <c r="B170" s="1">
        <v>3.1878600000000001</v>
      </c>
      <c r="C170" s="2">
        <f t="shared" si="23"/>
        <v>0.5</v>
      </c>
      <c r="D170" s="2">
        <f t="shared" si="24"/>
        <v>784.75304734450003</v>
      </c>
      <c r="F170" s="2">
        <f>(K1r*D170-(k2r+k3r/(1+k4r*C170)+k5r/(1+k6r*C170))*(L169+F169*C170)+(k4r/(1+k4r*C170))*(M169+G169*C170)+(k6r/(1+k6r*C170))*(N169+H169*C170))/(1+(k2r+k3r/(1+k4r*C170)+k5r/(1+k6r*C170))*C170)</f>
        <v>2.3210028083762411</v>
      </c>
      <c r="G170" s="2">
        <f>(k3r*L170-k4r*(M169+G169*C170))/(1+k4r*C170)</f>
        <v>10.889369562174988</v>
      </c>
      <c r="H170" s="2">
        <f>(k5r*L170-k6r*(N169+H169*C170))/(1+k6r*C170)</f>
        <v>2.4143640015037442</v>
      </c>
      <c r="I170" s="2">
        <f t="shared" si="22"/>
        <v>15.624736372054972</v>
      </c>
      <c r="J170" s="2">
        <f t="shared" si="20"/>
        <v>0.1275144</v>
      </c>
      <c r="K170" s="10">
        <f t="shared" si="21"/>
        <v>15.127261317172774</v>
      </c>
      <c r="L170" s="2">
        <f t="shared" si="25"/>
        <v>497.12747094290842</v>
      </c>
      <c r="M170" s="2">
        <f t="shared" si="26"/>
        <v>1770.7224925281341</v>
      </c>
      <c r="N170" s="2">
        <f t="shared" si="27"/>
        <v>485.05565093538974</v>
      </c>
    </row>
    <row r="171" spans="1:14" s="2" customFormat="1" x14ac:dyDescent="0.2">
      <c r="A171" s="1">
        <v>120</v>
      </c>
      <c r="B171" s="1">
        <v>3.16099</v>
      </c>
      <c r="C171" s="2">
        <f t="shared" si="23"/>
        <v>0.5</v>
      </c>
      <c r="D171" s="2">
        <f t="shared" si="24"/>
        <v>787.92747234450007</v>
      </c>
      <c r="F171" s="2">
        <f>(K1r*D171-(k2r+k3r/(1+k4r*C171)+k5r/(1+k6r*C171))*(L170+F170*C171)+(k4r/(1+k4r*C171))*(M170+G170*C171)+(k6r/(1+k6r*C171))*(N170+H170*C171))/(1+(k2r+k3r/(1+k4r*C171)+k5r/(1+k6r*C171))*C171)</f>
        <v>2.3024960470484106</v>
      </c>
      <c r="G171" s="2">
        <f>(k3r*L171-k4r*(M170+G170*C171))/(1+k4r*C171)</f>
        <v>10.809253862110301</v>
      </c>
      <c r="H171" s="2">
        <f>(k5r*L171-k6r*(N170+H170*C171))/(1+k6r*C171)</f>
        <v>2.3957068062689237</v>
      </c>
      <c r="I171" s="2">
        <f t="shared" si="22"/>
        <v>15.507456715427637</v>
      </c>
      <c r="J171" s="2">
        <f t="shared" si="20"/>
        <v>0.12643960000000001</v>
      </c>
      <c r="K171" s="10">
        <f t="shared" si="21"/>
        <v>15.013598046810531</v>
      </c>
      <c r="L171" s="2">
        <f t="shared" si="25"/>
        <v>499.43922037062072</v>
      </c>
      <c r="M171" s="2">
        <f t="shared" si="26"/>
        <v>1781.5718042402768</v>
      </c>
      <c r="N171" s="2">
        <f t="shared" si="27"/>
        <v>487.46068633927609</v>
      </c>
    </row>
  </sheetData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plasma</vt:lpstr>
      <vt:lpstr>K1r</vt:lpstr>
      <vt:lpstr>k2r</vt:lpstr>
      <vt:lpstr>k3r</vt:lpstr>
      <vt:lpstr>k4r</vt:lpstr>
      <vt:lpstr>k5r</vt:lpstr>
      <vt:lpstr>k6r</vt:lpstr>
      <vt:lpstr>Vb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 data</dc:title>
  <dc:creator>Oikonen Vesa</dc:creator>
  <cp:keywords>simulation;TAC</cp:keywords>
  <cp:lastModifiedBy>Vesa Oikonen</cp:lastModifiedBy>
  <dcterms:created xsi:type="dcterms:W3CDTF">2008-09-08T16:56:47Z</dcterms:created>
  <dcterms:modified xsi:type="dcterms:W3CDTF">2016-05-27T07:01:39Z</dcterms:modified>
</cp:coreProperties>
</file>