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sa\Desktop\"/>
    </mc:Choice>
  </mc:AlternateContent>
  <bookViews>
    <workbookView xWindow="0" yWindow="0" windowWidth="22500" windowHeight="1170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44" i="1"/>
  <c r="I43" i="1"/>
  <c r="I44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9" i="1"/>
</calcChain>
</file>

<file path=xl/sharedStrings.xml><?xml version="1.0" encoding="utf-8"?>
<sst xmlns="http://schemas.openxmlformats.org/spreadsheetml/2006/main" count="24" uniqueCount="21">
  <si>
    <t>Logan plot in Excel</t>
  </si>
  <si>
    <t>Simple case, no interpolation needed (for example when input function comes from the PET image)</t>
  </si>
  <si>
    <t>Input data</t>
  </si>
  <si>
    <t>time</t>
  </si>
  <si>
    <t>conc</t>
  </si>
  <si>
    <t>AUC_0-t</t>
  </si>
  <si>
    <t>PET frame lengths are not accounted for, which will introduce some error.</t>
  </si>
  <si>
    <t>Tissue data</t>
  </si>
  <si>
    <t>Logan plot</t>
  </si>
  <si>
    <t>x</t>
  </si>
  <si>
    <t>y</t>
  </si>
  <si>
    <t>Slope</t>
  </si>
  <si>
    <t>Intercept</t>
  </si>
  <si>
    <t>Line x</t>
  </si>
  <si>
    <t>Line y</t>
  </si>
  <si>
    <t>Tissue data simulated with</t>
  </si>
  <si>
    <t>K1=0.5</t>
  </si>
  <si>
    <t>k2=0.5</t>
  </si>
  <si>
    <t>k4=0.1</t>
  </si>
  <si>
    <t>k3=0.3</t>
  </si>
  <si>
    <t>Vt=4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</si>
</sst>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Input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Taul1!$A$8:$A$23</c:f>
              <c:numCache>
                <c:formatCode>General</c:formatCode>
                <c:ptCount val="1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7.5</c:v>
                </c:pt>
                <c:pt idx="6">
                  <c:v>12.5</c:v>
                </c:pt>
                <c:pt idx="7">
                  <c:v>17.5</c:v>
                </c:pt>
                <c:pt idx="8">
                  <c:v>22.5</c:v>
                </c:pt>
                <c:pt idx="9">
                  <c:v>27.5</c:v>
                </c:pt>
                <c:pt idx="10">
                  <c:v>32.5</c:v>
                </c:pt>
                <c:pt idx="11">
                  <c:v>37.5</c:v>
                </c:pt>
                <c:pt idx="12">
                  <c:v>42.5</c:v>
                </c:pt>
                <c:pt idx="13">
                  <c:v>47.5</c:v>
                </c:pt>
                <c:pt idx="14">
                  <c:v>52.5</c:v>
                </c:pt>
                <c:pt idx="15">
                  <c:v>57.5</c:v>
                </c:pt>
              </c:numCache>
            </c:numRef>
          </c:xVal>
          <c:yVal>
            <c:numRef>
              <c:f>Taul1!$B$8:$B$23</c:f>
              <c:numCache>
                <c:formatCode>General</c:formatCode>
                <c:ptCount val="16"/>
                <c:pt idx="0">
                  <c:v>0</c:v>
                </c:pt>
                <c:pt idx="1">
                  <c:v>150</c:v>
                </c:pt>
                <c:pt idx="2">
                  <c:v>200</c:v>
                </c:pt>
                <c:pt idx="3">
                  <c:v>190</c:v>
                </c:pt>
                <c:pt idx="4">
                  <c:v>170</c:v>
                </c:pt>
                <c:pt idx="5">
                  <c:v>140</c:v>
                </c:pt>
                <c:pt idx="6">
                  <c:v>110</c:v>
                </c:pt>
                <c:pt idx="7">
                  <c:v>90</c:v>
                </c:pt>
                <c:pt idx="8">
                  <c:v>75</c:v>
                </c:pt>
                <c:pt idx="9">
                  <c:v>60</c:v>
                </c:pt>
                <c:pt idx="10">
                  <c:v>50</c:v>
                </c:pt>
                <c:pt idx="11">
                  <c:v>45</c:v>
                </c:pt>
                <c:pt idx="12">
                  <c:v>40</c:v>
                </c:pt>
                <c:pt idx="13">
                  <c:v>38</c:v>
                </c:pt>
                <c:pt idx="14">
                  <c:v>36</c:v>
                </c:pt>
                <c:pt idx="15">
                  <c:v>34</c:v>
                </c:pt>
              </c:numCache>
            </c:numRef>
          </c:yVal>
          <c:smooth val="0"/>
        </c:ser>
        <c:ser>
          <c:idx val="1"/>
          <c:order val="1"/>
          <c:tx>
            <c:v>Tissue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Taul1!$A$27:$A$42</c:f>
              <c:numCache>
                <c:formatCode>General</c:formatCode>
                <c:ptCount val="1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7.5</c:v>
                </c:pt>
                <c:pt idx="6">
                  <c:v>12.5</c:v>
                </c:pt>
                <c:pt idx="7">
                  <c:v>17.5</c:v>
                </c:pt>
                <c:pt idx="8">
                  <c:v>22.5</c:v>
                </c:pt>
                <c:pt idx="9">
                  <c:v>27.5</c:v>
                </c:pt>
                <c:pt idx="10">
                  <c:v>32.5</c:v>
                </c:pt>
                <c:pt idx="11">
                  <c:v>37.5</c:v>
                </c:pt>
                <c:pt idx="12">
                  <c:v>42.5</c:v>
                </c:pt>
                <c:pt idx="13">
                  <c:v>47.5</c:v>
                </c:pt>
                <c:pt idx="14">
                  <c:v>52.5</c:v>
                </c:pt>
                <c:pt idx="15">
                  <c:v>57.5</c:v>
                </c:pt>
              </c:numCache>
            </c:numRef>
          </c:xVal>
          <c:yVal>
            <c:numRef>
              <c:f>Taul1!$B$27:$B$42</c:f>
              <c:numCache>
                <c:formatCode>General</c:formatCode>
                <c:ptCount val="16"/>
                <c:pt idx="0">
                  <c:v>0</c:v>
                </c:pt>
                <c:pt idx="1">
                  <c:v>30.769200000000001</c:v>
                </c:pt>
                <c:pt idx="2">
                  <c:v>92.833699999999993</c:v>
                </c:pt>
                <c:pt idx="3">
                  <c:v>145.667</c:v>
                </c:pt>
                <c:pt idx="4">
                  <c:v>181.52099999999999</c:v>
                </c:pt>
                <c:pt idx="5">
                  <c:v>247.327</c:v>
                </c:pt>
                <c:pt idx="6">
                  <c:v>302.52</c:v>
                </c:pt>
                <c:pt idx="7">
                  <c:v>322.19900000000001</c:v>
                </c:pt>
                <c:pt idx="8">
                  <c:v>319.75700000000001</c:v>
                </c:pt>
                <c:pt idx="9">
                  <c:v>302.94099999999997</c:v>
                </c:pt>
                <c:pt idx="10">
                  <c:v>278.26400000000001</c:v>
                </c:pt>
                <c:pt idx="11">
                  <c:v>253.78800000000001</c:v>
                </c:pt>
                <c:pt idx="12">
                  <c:v>230.83</c:v>
                </c:pt>
                <c:pt idx="13">
                  <c:v>210.61600000000001</c:v>
                </c:pt>
                <c:pt idx="14">
                  <c:v>193.965</c:v>
                </c:pt>
                <c:pt idx="15">
                  <c:v>179.411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907744"/>
        <c:axId val="284913728"/>
      </c:scatterChart>
      <c:valAx>
        <c:axId val="28490774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13728"/>
        <c:crosses val="autoZero"/>
        <c:crossBetween val="midCat"/>
      </c:valAx>
      <c:valAx>
        <c:axId val="2849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0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Logan</a:t>
            </a:r>
            <a:r>
              <a:rPr lang="en-GB" baseline="0"/>
              <a:t> plot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Logan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Taul1!$E$28:$E$42</c:f>
              <c:numCache>
                <c:formatCode>General</c:formatCode>
                <c:ptCount val="15"/>
                <c:pt idx="0">
                  <c:v>0</c:v>
                </c:pt>
                <c:pt idx="1">
                  <c:v>0.80789627042765721</c:v>
                </c:pt>
                <c:pt idx="2">
                  <c:v>1.7162432122580955</c:v>
                </c:pt>
                <c:pt idx="3">
                  <c:v>2.4515069881721674</c:v>
                </c:pt>
                <c:pt idx="4">
                  <c:v>2.5270188859283458</c:v>
                </c:pt>
                <c:pt idx="5">
                  <c:v>3.6030675657807749</c:v>
                </c:pt>
                <c:pt idx="6">
                  <c:v>5.3227974016058397</c:v>
                </c:pt>
                <c:pt idx="7">
                  <c:v>6.9271352933633974</c:v>
                </c:pt>
                <c:pt idx="8">
                  <c:v>8.6733060232850629</c:v>
                </c:pt>
                <c:pt idx="9">
                  <c:v>10.65534887732513</c:v>
                </c:pt>
                <c:pt idx="10">
                  <c:v>12.766561066717102</c:v>
                </c:pt>
                <c:pt idx="11">
                  <c:v>15.065199497465667</c:v>
                </c:pt>
                <c:pt idx="12">
                  <c:v>17.520036464466138</c:v>
                </c:pt>
                <c:pt idx="13">
                  <c:v>20.029386745031321</c:v>
                </c:pt>
                <c:pt idx="14">
                  <c:v>22.685342593263513</c:v>
                </c:pt>
              </c:numCache>
            </c:numRef>
          </c:xVal>
          <c:yVal>
            <c:numRef>
              <c:f>Taul1!$F$28:$F$42</c:f>
              <c:numCache>
                <c:formatCode>General</c:formatCode>
                <c:ptCount val="15"/>
                <c:pt idx="0">
                  <c:v>0.5</c:v>
                </c:pt>
                <c:pt idx="1">
                  <c:v>0.83144429232056893</c:v>
                </c:pt>
                <c:pt idx="2">
                  <c:v>1.3485305525616647</c:v>
                </c:pt>
                <c:pt idx="3">
                  <c:v>1.9834090821447656</c:v>
                </c:pt>
                <c:pt idx="4">
                  <c:v>4.0565825809555767</c:v>
                </c:pt>
                <c:pt idx="5">
                  <c:v>7.8603725373529025</c:v>
                </c:pt>
                <c:pt idx="6">
                  <c:v>12.227590402204848</c:v>
                </c:pt>
                <c:pt idx="7">
                  <c:v>17.340065737419351</c:v>
                </c:pt>
                <c:pt idx="8">
                  <c:v>23.44137109206083</c:v>
                </c:pt>
                <c:pt idx="9">
                  <c:v>30.741903012966105</c:v>
                </c:pt>
                <c:pt idx="10">
                  <c:v>38.947841899538204</c:v>
                </c:pt>
                <c:pt idx="11">
                  <c:v>48.070181085647448</c:v>
                </c:pt>
                <c:pt idx="12">
                  <c:v>57.923685285068565</c:v>
                </c:pt>
                <c:pt idx="13">
                  <c:v>68.110779779857197</c:v>
                </c:pt>
                <c:pt idx="14">
                  <c:v>78.838796952249311</c:v>
                </c:pt>
              </c:numCache>
            </c:numRef>
          </c:yVal>
          <c:smooth val="0"/>
        </c:ser>
        <c:ser>
          <c:idx val="1"/>
          <c:order val="1"/>
          <c:tx>
            <c:v>Line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</c:dPt>
          <c:xVal>
            <c:numRef>
              <c:f>Taul1!$K$44:$K$45</c:f>
              <c:numCache>
                <c:formatCode>General</c:formatCode>
                <c:ptCount val="2"/>
                <c:pt idx="0">
                  <c:v>10</c:v>
                </c:pt>
                <c:pt idx="1">
                  <c:v>23</c:v>
                </c:pt>
              </c:numCache>
            </c:numRef>
          </c:xVal>
          <c:yVal>
            <c:numRef>
              <c:f>Taul1!$L$44:$L$45</c:f>
              <c:numCache>
                <c:formatCode>General</c:formatCode>
                <c:ptCount val="2"/>
                <c:pt idx="0">
                  <c:v>27.931105121868661</c:v>
                </c:pt>
                <c:pt idx="1">
                  <c:v>79.984504704881289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43024"/>
        <c:axId val="218250640"/>
      </c:scatterChart>
      <c:valAx>
        <c:axId val="21824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50640"/>
        <c:crosses val="autoZero"/>
        <c:crossBetween val="midCat"/>
      </c:valAx>
      <c:valAx>
        <c:axId val="2182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4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3496</xdr:colOff>
      <xdr:row>6</xdr:row>
      <xdr:rowOff>349</xdr:rowOff>
    </xdr:from>
    <xdr:to>
      <xdr:col>8</xdr:col>
      <xdr:colOff>602959</xdr:colOff>
      <xdr:row>23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3495</xdr:colOff>
      <xdr:row>24</xdr:row>
      <xdr:rowOff>17825</xdr:rowOff>
    </xdr:from>
    <xdr:to>
      <xdr:col>14</xdr:col>
      <xdr:colOff>293615</xdr:colOff>
      <xdr:row>40</xdr:row>
      <xdr:rowOff>192246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109" workbookViewId="0"/>
  </sheetViews>
  <sheetFormatPr defaultRowHeight="15" x14ac:dyDescent="0.25"/>
  <sheetData>
    <row r="1" spans="1:11" x14ac:dyDescent="0.25">
      <c r="A1" s="1" t="s">
        <v>0</v>
      </c>
    </row>
    <row r="2" spans="1:11" x14ac:dyDescent="0.25">
      <c r="A2" t="s">
        <v>6</v>
      </c>
    </row>
    <row r="4" spans="1:11" x14ac:dyDescent="0.25">
      <c r="A4" t="s">
        <v>1</v>
      </c>
    </row>
    <row r="6" spans="1:11" x14ac:dyDescent="0.25">
      <c r="A6" t="s">
        <v>2</v>
      </c>
    </row>
    <row r="7" spans="1:11" x14ac:dyDescent="0.25">
      <c r="A7" t="s">
        <v>3</v>
      </c>
      <c r="B7" t="s">
        <v>4</v>
      </c>
      <c r="C7" t="s">
        <v>5</v>
      </c>
    </row>
    <row r="8" spans="1:11" x14ac:dyDescent="0.25">
      <c r="A8">
        <v>0.5</v>
      </c>
      <c r="B8">
        <v>0</v>
      </c>
      <c r="C8">
        <v>0</v>
      </c>
      <c r="K8" t="s">
        <v>15</v>
      </c>
    </row>
    <row r="9" spans="1:11" x14ac:dyDescent="0.25">
      <c r="A9">
        <v>1.5</v>
      </c>
      <c r="B9">
        <v>150</v>
      </c>
      <c r="C9">
        <f>C8+0.5*(A9-A8)*(B9+B8)</f>
        <v>75</v>
      </c>
      <c r="K9" t="s">
        <v>16</v>
      </c>
    </row>
    <row r="10" spans="1:11" x14ac:dyDescent="0.25">
      <c r="A10">
        <v>2.5</v>
      </c>
      <c r="B10">
        <v>200</v>
      </c>
      <c r="C10">
        <f t="shared" ref="C10:C23" si="0">C9+0.5*(A10-A9)*(B10+B9)</f>
        <v>250</v>
      </c>
      <c r="K10" t="s">
        <v>17</v>
      </c>
    </row>
    <row r="11" spans="1:11" x14ac:dyDescent="0.25">
      <c r="A11">
        <v>3.5</v>
      </c>
      <c r="B11">
        <v>190</v>
      </c>
      <c r="C11">
        <f t="shared" si="0"/>
        <v>445</v>
      </c>
      <c r="K11" t="s">
        <v>19</v>
      </c>
    </row>
    <row r="12" spans="1:11" x14ac:dyDescent="0.25">
      <c r="A12">
        <v>4.5</v>
      </c>
      <c r="B12">
        <v>170</v>
      </c>
      <c r="C12">
        <f t="shared" si="0"/>
        <v>625</v>
      </c>
      <c r="K12" t="s">
        <v>18</v>
      </c>
    </row>
    <row r="13" spans="1:11" x14ac:dyDescent="0.25">
      <c r="A13">
        <v>7.5</v>
      </c>
      <c r="B13">
        <v>140</v>
      </c>
      <c r="C13">
        <f t="shared" si="0"/>
        <v>1090</v>
      </c>
      <c r="K13" t="s">
        <v>20</v>
      </c>
    </row>
    <row r="14" spans="1:11" x14ac:dyDescent="0.25">
      <c r="A14">
        <v>12.5</v>
      </c>
      <c r="B14">
        <v>110</v>
      </c>
      <c r="C14">
        <f t="shared" si="0"/>
        <v>1715</v>
      </c>
    </row>
    <row r="15" spans="1:11" x14ac:dyDescent="0.25">
      <c r="A15">
        <v>17.5</v>
      </c>
      <c r="B15">
        <v>90</v>
      </c>
      <c r="C15">
        <f t="shared" si="0"/>
        <v>2215</v>
      </c>
    </row>
    <row r="16" spans="1:11" x14ac:dyDescent="0.25">
      <c r="A16">
        <v>22.5</v>
      </c>
      <c r="B16">
        <v>75</v>
      </c>
      <c r="C16">
        <f t="shared" si="0"/>
        <v>2627.5</v>
      </c>
    </row>
    <row r="17" spans="1:6" x14ac:dyDescent="0.25">
      <c r="A17">
        <v>27.5</v>
      </c>
      <c r="B17">
        <v>60</v>
      </c>
      <c r="C17">
        <f t="shared" si="0"/>
        <v>2965</v>
      </c>
    </row>
    <row r="18" spans="1:6" x14ac:dyDescent="0.25">
      <c r="A18">
        <v>32.5</v>
      </c>
      <c r="B18">
        <v>50</v>
      </c>
      <c r="C18">
        <f t="shared" si="0"/>
        <v>3240</v>
      </c>
    </row>
    <row r="19" spans="1:6" x14ac:dyDescent="0.25">
      <c r="A19">
        <v>37.5</v>
      </c>
      <c r="B19">
        <v>45</v>
      </c>
      <c r="C19">
        <f t="shared" si="0"/>
        <v>3477.5</v>
      </c>
    </row>
    <row r="20" spans="1:6" x14ac:dyDescent="0.25">
      <c r="A20">
        <v>42.5</v>
      </c>
      <c r="B20">
        <v>40</v>
      </c>
      <c r="C20">
        <f t="shared" si="0"/>
        <v>3690</v>
      </c>
    </row>
    <row r="21" spans="1:6" x14ac:dyDescent="0.25">
      <c r="A21">
        <v>47.5</v>
      </c>
      <c r="B21">
        <v>38</v>
      </c>
      <c r="C21">
        <f t="shared" si="0"/>
        <v>3885</v>
      </c>
    </row>
    <row r="22" spans="1:6" x14ac:dyDescent="0.25">
      <c r="A22">
        <v>52.5</v>
      </c>
      <c r="B22">
        <v>36</v>
      </c>
      <c r="C22">
        <f t="shared" si="0"/>
        <v>4070</v>
      </c>
    </row>
    <row r="23" spans="1:6" x14ac:dyDescent="0.25">
      <c r="A23">
        <v>57.5</v>
      </c>
      <c r="B23">
        <v>34</v>
      </c>
      <c r="C23">
        <f t="shared" si="0"/>
        <v>4245</v>
      </c>
    </row>
    <row r="25" spans="1:6" x14ac:dyDescent="0.25">
      <c r="A25" t="s">
        <v>7</v>
      </c>
      <c r="E25" t="s">
        <v>8</v>
      </c>
    </row>
    <row r="26" spans="1:6" x14ac:dyDescent="0.25">
      <c r="A26" t="s">
        <v>3</v>
      </c>
      <c r="B26" t="s">
        <v>4</v>
      </c>
      <c r="C26" t="s">
        <v>5</v>
      </c>
      <c r="E26" t="s">
        <v>9</v>
      </c>
      <c r="F26" t="s">
        <v>10</v>
      </c>
    </row>
    <row r="27" spans="1:6" x14ac:dyDescent="0.25">
      <c r="A27">
        <v>0.5</v>
      </c>
      <c r="B27">
        <v>0</v>
      </c>
      <c r="C27">
        <v>0</v>
      </c>
    </row>
    <row r="28" spans="1:6" x14ac:dyDescent="0.25">
      <c r="A28">
        <v>1.5</v>
      </c>
      <c r="B28">
        <v>30.769200000000001</v>
      </c>
      <c r="C28">
        <f>C27+0.5*(A28-A27)*(B28+B27)</f>
        <v>15.384600000000001</v>
      </c>
      <c r="E28">
        <f>C8/B28</f>
        <v>0</v>
      </c>
      <c r="F28">
        <f>C28/B28</f>
        <v>0.5</v>
      </c>
    </row>
    <row r="29" spans="1:6" x14ac:dyDescent="0.25">
      <c r="A29">
        <v>2.5</v>
      </c>
      <c r="B29">
        <v>92.833699999999993</v>
      </c>
      <c r="C29">
        <f t="shared" ref="C29:C42" si="1">C28+0.5*(A29-A28)*(B29+B28)</f>
        <v>77.186049999999994</v>
      </c>
      <c r="E29">
        <f t="shared" ref="E29:E42" si="2">C9/B29</f>
        <v>0.80789627042765721</v>
      </c>
      <c r="F29">
        <f t="shared" ref="F29:F42" si="3">C29/B29</f>
        <v>0.83144429232056893</v>
      </c>
    </row>
    <row r="30" spans="1:6" x14ac:dyDescent="0.25">
      <c r="A30">
        <v>3.5</v>
      </c>
      <c r="B30">
        <v>145.667</v>
      </c>
      <c r="C30">
        <f t="shared" si="1"/>
        <v>196.43639999999999</v>
      </c>
      <c r="E30">
        <f t="shared" si="2"/>
        <v>1.7162432122580955</v>
      </c>
      <c r="F30">
        <f t="shared" si="3"/>
        <v>1.3485305525616647</v>
      </c>
    </row>
    <row r="31" spans="1:6" x14ac:dyDescent="0.25">
      <c r="A31">
        <v>4.5</v>
      </c>
      <c r="B31">
        <v>181.52099999999999</v>
      </c>
      <c r="C31">
        <f t="shared" si="1"/>
        <v>360.03039999999999</v>
      </c>
      <c r="E31">
        <f t="shared" si="2"/>
        <v>2.4515069881721674</v>
      </c>
      <c r="F31">
        <f t="shared" si="3"/>
        <v>1.9834090821447656</v>
      </c>
    </row>
    <row r="32" spans="1:6" x14ac:dyDescent="0.25">
      <c r="A32">
        <v>7.5</v>
      </c>
      <c r="B32">
        <v>247.327</v>
      </c>
      <c r="C32">
        <f t="shared" si="1"/>
        <v>1003.3023999999999</v>
      </c>
      <c r="E32">
        <f t="shared" si="2"/>
        <v>2.5270188859283458</v>
      </c>
      <c r="F32">
        <f t="shared" si="3"/>
        <v>4.0565825809555767</v>
      </c>
    </row>
    <row r="33" spans="1:12" x14ac:dyDescent="0.25">
      <c r="A33">
        <v>12.5</v>
      </c>
      <c r="B33">
        <v>302.52</v>
      </c>
      <c r="C33">
        <f t="shared" si="1"/>
        <v>2377.9198999999999</v>
      </c>
      <c r="E33">
        <f t="shared" si="2"/>
        <v>3.6030675657807749</v>
      </c>
      <c r="F33">
        <f t="shared" si="3"/>
        <v>7.8603725373529025</v>
      </c>
    </row>
    <row r="34" spans="1:12" x14ac:dyDescent="0.25">
      <c r="A34">
        <v>17.5</v>
      </c>
      <c r="B34">
        <v>322.19900000000001</v>
      </c>
      <c r="C34">
        <f t="shared" si="1"/>
        <v>3939.7174</v>
      </c>
      <c r="E34">
        <f t="shared" si="2"/>
        <v>5.3227974016058397</v>
      </c>
      <c r="F34">
        <f t="shared" si="3"/>
        <v>12.227590402204848</v>
      </c>
    </row>
    <row r="35" spans="1:12" x14ac:dyDescent="0.25">
      <c r="A35">
        <v>22.5</v>
      </c>
      <c r="B35">
        <v>319.75700000000001</v>
      </c>
      <c r="C35">
        <f t="shared" si="1"/>
        <v>5544.6073999999999</v>
      </c>
      <c r="E35">
        <f t="shared" si="2"/>
        <v>6.9271352933633974</v>
      </c>
      <c r="F35">
        <f t="shared" si="3"/>
        <v>17.340065737419351</v>
      </c>
    </row>
    <row r="36" spans="1:12" x14ac:dyDescent="0.25">
      <c r="A36">
        <v>27.5</v>
      </c>
      <c r="B36">
        <v>302.94099999999997</v>
      </c>
      <c r="C36">
        <f t="shared" si="1"/>
        <v>7101.3523999999998</v>
      </c>
      <c r="E36">
        <f t="shared" si="2"/>
        <v>8.6733060232850629</v>
      </c>
      <c r="F36">
        <f t="shared" si="3"/>
        <v>23.44137109206083</v>
      </c>
    </row>
    <row r="37" spans="1:12" x14ac:dyDescent="0.25">
      <c r="A37">
        <v>32.5</v>
      </c>
      <c r="B37">
        <v>278.26400000000001</v>
      </c>
      <c r="C37">
        <f t="shared" si="1"/>
        <v>8554.3649000000005</v>
      </c>
      <c r="E37">
        <f t="shared" si="2"/>
        <v>10.65534887732513</v>
      </c>
      <c r="F37">
        <f t="shared" si="3"/>
        <v>30.741903012966105</v>
      </c>
    </row>
    <row r="38" spans="1:12" x14ac:dyDescent="0.25">
      <c r="A38">
        <v>37.5</v>
      </c>
      <c r="B38">
        <v>253.78800000000001</v>
      </c>
      <c r="C38">
        <f t="shared" si="1"/>
        <v>9884.4949000000015</v>
      </c>
      <c r="E38">
        <f t="shared" si="2"/>
        <v>12.766561066717102</v>
      </c>
      <c r="F38">
        <f t="shared" si="3"/>
        <v>38.947841899538204</v>
      </c>
    </row>
    <row r="39" spans="1:12" x14ac:dyDescent="0.25">
      <c r="A39">
        <v>42.5</v>
      </c>
      <c r="B39">
        <v>230.83</v>
      </c>
      <c r="C39">
        <f t="shared" si="1"/>
        <v>11096.039900000002</v>
      </c>
      <c r="E39">
        <f t="shared" si="2"/>
        <v>15.065199497465667</v>
      </c>
      <c r="F39">
        <f t="shared" si="3"/>
        <v>48.070181085647448</v>
      </c>
    </row>
    <row r="40" spans="1:12" x14ac:dyDescent="0.25">
      <c r="A40">
        <v>47.5</v>
      </c>
      <c r="B40">
        <v>210.61600000000001</v>
      </c>
      <c r="C40">
        <f t="shared" si="1"/>
        <v>12199.654900000001</v>
      </c>
      <c r="E40">
        <f t="shared" si="2"/>
        <v>17.520036464466138</v>
      </c>
      <c r="F40">
        <f t="shared" si="3"/>
        <v>57.923685285068565</v>
      </c>
    </row>
    <row r="41" spans="1:12" x14ac:dyDescent="0.25">
      <c r="A41">
        <v>52.5</v>
      </c>
      <c r="B41">
        <v>193.965</v>
      </c>
      <c r="C41">
        <f t="shared" si="1"/>
        <v>13211.107400000001</v>
      </c>
      <c r="E41">
        <f t="shared" si="2"/>
        <v>20.029386745031321</v>
      </c>
      <c r="F41">
        <f t="shared" si="3"/>
        <v>68.110779779857197</v>
      </c>
    </row>
    <row r="42" spans="1:12" x14ac:dyDescent="0.25">
      <c r="A42">
        <v>57.5</v>
      </c>
      <c r="B42">
        <v>179.411</v>
      </c>
      <c r="C42">
        <f t="shared" si="1"/>
        <v>14144.547400000001</v>
      </c>
      <c r="E42">
        <f t="shared" si="2"/>
        <v>22.685342593263513</v>
      </c>
      <c r="F42">
        <f t="shared" si="3"/>
        <v>78.838796952249311</v>
      </c>
    </row>
    <row r="43" spans="1:12" x14ac:dyDescent="0.25">
      <c r="H43" t="s">
        <v>11</v>
      </c>
      <c r="I43">
        <f>SLOPE(F37:F42, E37:E42)</f>
        <v>4.0041076602317407</v>
      </c>
      <c r="K43" t="s">
        <v>13</v>
      </c>
      <c r="L43" t="s">
        <v>14</v>
      </c>
    </row>
    <row r="44" spans="1:12" x14ac:dyDescent="0.25">
      <c r="H44" t="s">
        <v>12</v>
      </c>
      <c r="I44">
        <f>INTERCEPT(F37:F42,E37:E42)</f>
        <v>-12.109971480448742</v>
      </c>
      <c r="K44">
        <v>10</v>
      </c>
      <c r="L44">
        <f>I$44+K44*I$43</f>
        <v>27.931105121868661</v>
      </c>
    </row>
    <row r="45" spans="1:12" x14ac:dyDescent="0.25">
      <c r="K45">
        <v>23</v>
      </c>
      <c r="L45">
        <f>I$44+K45*I$43</f>
        <v>79.984504704881289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Vesa Oikonen</dc:creator>
  <cp:lastModifiedBy>Vesa Oikonen</cp:lastModifiedBy>
  <dcterms:created xsi:type="dcterms:W3CDTF">2014-05-31T17:20:11Z</dcterms:created>
  <dcterms:modified xsi:type="dcterms:W3CDTF">2014-05-31T20:39:56Z</dcterms:modified>
</cp:coreProperties>
</file>